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 사전정보공표\"/>
    </mc:Choice>
  </mc:AlternateContent>
  <bookViews>
    <workbookView xWindow="0" yWindow="0" windowWidth="28800" windowHeight="12255"/>
  </bookViews>
  <sheets>
    <sheet name="2022년_부서" sheetId="4" r:id="rId1"/>
    <sheet name="Sheet2" sheetId="6" r:id="rId2"/>
    <sheet name="2021년_개인" sheetId="3" state="hidden" r:id="rId3"/>
  </sheets>
  <externalReferences>
    <externalReference r:id="rId4"/>
    <externalReference r:id="rId5"/>
  </externalReferences>
  <definedNames>
    <definedName name="_xlnm._FilterDatabase" localSheetId="2" hidden="1">'2021년_개인'!$A$5:$Q$131</definedName>
    <definedName name="_xlnm.Print_Area" localSheetId="2">'2021년_개인'!$A$1:$K$131</definedName>
    <definedName name="_xlnm.Print_Titles" localSheetId="2">'2021년_개인'!$1:$5</definedName>
    <definedName name="채점">'[1]하향1차(팀장급)'!$C$6:$G$6</definedName>
    <definedName name="채점2">'[2]하향1차(부서장급)'!$C$6:$G$6</definedName>
  </definedNames>
  <calcPr calcId="162913"/>
</workbook>
</file>

<file path=xl/calcChain.xml><?xml version="1.0" encoding="utf-8"?>
<calcChain xmlns="http://schemas.openxmlformats.org/spreadsheetml/2006/main">
  <c r="F40" i="3" l="1"/>
  <c r="F128" i="3" l="1"/>
  <c r="F12" i="3"/>
  <c r="B18" i="4" l="1"/>
  <c r="B19" i="4"/>
  <c r="G31" i="3"/>
  <c r="B20" i="4" l="1"/>
  <c r="F130" i="3"/>
  <c r="F129" i="3"/>
  <c r="F127" i="3"/>
  <c r="F125" i="3"/>
  <c r="F124" i="3"/>
  <c r="F121" i="3"/>
  <c r="F120" i="3"/>
  <c r="F119" i="3"/>
  <c r="F118" i="3"/>
  <c r="F117" i="3"/>
  <c r="F115" i="3"/>
  <c r="F114" i="3"/>
  <c r="F113" i="3"/>
  <c r="F112" i="3"/>
  <c r="F110" i="3"/>
  <c r="F109" i="3"/>
  <c r="F108" i="3"/>
  <c r="F107" i="3"/>
  <c r="F106" i="3"/>
  <c r="F105" i="3"/>
  <c r="F104" i="3"/>
  <c r="F101" i="3"/>
  <c r="F100" i="3"/>
  <c r="F99" i="3"/>
  <c r="F98" i="3"/>
  <c r="F96" i="3"/>
  <c r="F95" i="3"/>
  <c r="F93" i="3"/>
  <c r="F92" i="3"/>
  <c r="F90" i="3"/>
  <c r="F88" i="3"/>
  <c r="F87" i="3"/>
  <c r="F86" i="3"/>
  <c r="F85" i="3"/>
  <c r="F83" i="3"/>
  <c r="F82" i="3"/>
  <c r="F81" i="3"/>
  <c r="F80" i="3"/>
  <c r="F79" i="3"/>
  <c r="F78" i="3"/>
  <c r="F76" i="3"/>
  <c r="F75" i="3"/>
  <c r="F72" i="3"/>
  <c r="F71" i="3"/>
  <c r="F70" i="3"/>
  <c r="F69" i="3"/>
  <c r="F68" i="3"/>
  <c r="F67" i="3"/>
  <c r="F66" i="3"/>
  <c r="F65" i="3"/>
  <c r="F64" i="3"/>
  <c r="F62" i="3"/>
  <c r="F61" i="3"/>
  <c r="F60" i="3"/>
  <c r="F59" i="3"/>
  <c r="F58" i="3"/>
  <c r="F57" i="3"/>
  <c r="F54" i="3"/>
  <c r="F52" i="3"/>
  <c r="F51" i="3"/>
  <c r="F49" i="3"/>
  <c r="F48" i="3"/>
  <c r="F44" i="3"/>
  <c r="F43" i="3"/>
  <c r="F39" i="3"/>
  <c r="F38" i="3"/>
  <c r="F35" i="3"/>
  <c r="F33" i="3"/>
  <c r="F32" i="3"/>
  <c r="G29" i="3"/>
  <c r="F28" i="3"/>
  <c r="F27" i="3"/>
  <c r="F26" i="3"/>
  <c r="F24" i="3"/>
  <c r="F23" i="3"/>
  <c r="F20" i="3"/>
  <c r="F18" i="3"/>
  <c r="F15" i="3"/>
  <c r="F14" i="3"/>
  <c r="F13" i="3"/>
  <c r="F10" i="3"/>
  <c r="F8" i="3"/>
  <c r="F53" i="3"/>
  <c r="F37" i="3"/>
  <c r="F102" i="3"/>
  <c r="F97" i="3"/>
  <c r="F122" i="3"/>
  <c r="F50" i="3"/>
  <c r="F36" i="3"/>
  <c r="F131" i="3"/>
  <c r="F73" i="3"/>
  <c r="F11" i="3"/>
  <c r="F55" i="3"/>
  <c r="F91" i="3"/>
  <c r="F103" i="3"/>
  <c r="G124" i="3"/>
  <c r="G112" i="3"/>
  <c r="G95" i="3"/>
  <c r="G85" i="3"/>
  <c r="G75" i="3"/>
  <c r="G57" i="3"/>
  <c r="G7" i="3"/>
  <c r="F42" i="3"/>
  <c r="I106" i="3"/>
  <c r="I29" i="3"/>
  <c r="F89" i="3" l="1"/>
  <c r="F63" i="3"/>
  <c r="F22" i="3"/>
  <c r="F126" i="3"/>
  <c r="F34" i="3"/>
  <c r="F41" i="3"/>
  <c r="F47" i="3"/>
  <c r="F46" i="3"/>
  <c r="F116" i="3"/>
  <c r="F9" i="3"/>
  <c r="F25" i="3"/>
  <c r="F77" i="3"/>
  <c r="F19" i="3"/>
  <c r="F21" i="3"/>
  <c r="G17" i="3"/>
  <c r="C7" i="3"/>
  <c r="C93" i="3"/>
  <c r="E93" i="3" s="1"/>
  <c r="K93" i="3" s="1"/>
  <c r="C131" i="3"/>
  <c r="E131" i="3" s="1"/>
  <c r="K131" i="3" s="1"/>
  <c r="C130" i="3"/>
  <c r="E130" i="3" s="1"/>
  <c r="K130" i="3" s="1"/>
  <c r="C8" i="3"/>
  <c r="E8" i="3" s="1"/>
  <c r="C9" i="3"/>
  <c r="E9" i="3" s="1"/>
  <c r="C10" i="3"/>
  <c r="E10" i="3" s="1"/>
  <c r="K10" i="3" s="1"/>
  <c r="C11" i="3"/>
  <c r="E11" i="3" s="1"/>
  <c r="K11" i="3" s="1"/>
  <c r="C12" i="3"/>
  <c r="E12" i="3" s="1"/>
  <c r="C13" i="3"/>
  <c r="E13" i="3" s="1"/>
  <c r="K13" i="3" s="1"/>
  <c r="C14" i="3"/>
  <c r="E14" i="3" s="1"/>
  <c r="K14" i="3" s="1"/>
  <c r="C15" i="3"/>
  <c r="E15" i="3" s="1"/>
  <c r="K15" i="3" s="1"/>
  <c r="C73" i="3"/>
  <c r="E73" i="3" s="1"/>
  <c r="K73" i="3" s="1"/>
  <c r="C72" i="3"/>
  <c r="E72" i="3" s="1"/>
  <c r="K72" i="3" s="1"/>
  <c r="F31" i="3"/>
  <c r="F17" i="3"/>
  <c r="F7" i="3"/>
  <c r="F29" i="3" l="1"/>
  <c r="K12" i="3"/>
  <c r="E7" i="3" l="1"/>
  <c r="K7" i="3" s="1"/>
  <c r="C17" i="3"/>
  <c r="E17" i="3" s="1"/>
  <c r="K8" i="3" l="1"/>
  <c r="C129" i="3"/>
  <c r="E129" i="3" s="1"/>
  <c r="K129" i="3" s="1"/>
  <c r="C128" i="3"/>
  <c r="E128" i="3" s="1"/>
  <c r="K128" i="3" s="1"/>
  <c r="C127" i="3"/>
  <c r="E127" i="3" s="1"/>
  <c r="K127" i="3" s="1"/>
  <c r="C126" i="3"/>
  <c r="E126" i="3" s="1"/>
  <c r="K126" i="3" s="1"/>
  <c r="C125" i="3"/>
  <c r="E125" i="3" s="1"/>
  <c r="K125" i="3" s="1"/>
  <c r="C124" i="3"/>
  <c r="E124" i="3" s="1"/>
  <c r="K124" i="3" s="1"/>
  <c r="C122" i="3"/>
  <c r="E122" i="3" s="1"/>
  <c r="K122" i="3" s="1"/>
  <c r="C121" i="3"/>
  <c r="E121" i="3" s="1"/>
  <c r="K121" i="3" s="1"/>
  <c r="C120" i="3"/>
  <c r="E120" i="3" s="1"/>
  <c r="K120" i="3" s="1"/>
  <c r="C119" i="3"/>
  <c r="E119" i="3" s="1"/>
  <c r="K119" i="3" s="1"/>
  <c r="C118" i="3"/>
  <c r="E118" i="3" s="1"/>
  <c r="K118" i="3" s="1"/>
  <c r="C117" i="3"/>
  <c r="E117" i="3" s="1"/>
  <c r="K117" i="3" s="1"/>
  <c r="C116" i="3"/>
  <c r="E116" i="3" s="1"/>
  <c r="K116" i="3" s="1"/>
  <c r="C115" i="3"/>
  <c r="E115" i="3" s="1"/>
  <c r="K115" i="3" s="1"/>
  <c r="C114" i="3"/>
  <c r="E114" i="3" s="1"/>
  <c r="K114" i="3" s="1"/>
  <c r="C113" i="3"/>
  <c r="E113" i="3" s="1"/>
  <c r="K113" i="3" s="1"/>
  <c r="C112" i="3"/>
  <c r="E112" i="3" s="1"/>
  <c r="K112" i="3" s="1"/>
  <c r="C110" i="3"/>
  <c r="E110" i="3" s="1"/>
  <c r="K110" i="3" s="1"/>
  <c r="C109" i="3"/>
  <c r="C108" i="3"/>
  <c r="E108" i="3" s="1"/>
  <c r="K108" i="3" s="1"/>
  <c r="C107" i="3"/>
  <c r="E107" i="3" s="1"/>
  <c r="K107" i="3" s="1"/>
  <c r="C106" i="3"/>
  <c r="E106" i="3" s="1"/>
  <c r="K106" i="3" s="1"/>
  <c r="C105" i="3"/>
  <c r="E105" i="3" s="1"/>
  <c r="K105" i="3" s="1"/>
  <c r="C104" i="3"/>
  <c r="E104" i="3" s="1"/>
  <c r="K104" i="3" s="1"/>
  <c r="C103" i="3"/>
  <c r="E103" i="3" s="1"/>
  <c r="K103" i="3" s="1"/>
  <c r="C102" i="3"/>
  <c r="E102" i="3" s="1"/>
  <c r="K102" i="3" s="1"/>
  <c r="C101" i="3"/>
  <c r="E101" i="3" s="1"/>
  <c r="K101" i="3" s="1"/>
  <c r="C100" i="3"/>
  <c r="E100" i="3" s="1"/>
  <c r="K100" i="3" s="1"/>
  <c r="C99" i="3"/>
  <c r="E99" i="3" s="1"/>
  <c r="K99" i="3" s="1"/>
  <c r="C98" i="3"/>
  <c r="E98" i="3" s="1"/>
  <c r="K98" i="3" s="1"/>
  <c r="C97" i="3"/>
  <c r="E97" i="3" s="1"/>
  <c r="K97" i="3" s="1"/>
  <c r="C96" i="3"/>
  <c r="E96" i="3" s="1"/>
  <c r="K96" i="3" s="1"/>
  <c r="C95" i="3"/>
  <c r="E95" i="3" s="1"/>
  <c r="K95" i="3" s="1"/>
  <c r="C92" i="3"/>
  <c r="E92" i="3" s="1"/>
  <c r="K92" i="3" s="1"/>
  <c r="C91" i="3"/>
  <c r="E91" i="3" s="1"/>
  <c r="K91" i="3" s="1"/>
  <c r="C90" i="3"/>
  <c r="E90" i="3" s="1"/>
  <c r="K90" i="3" s="1"/>
  <c r="C89" i="3"/>
  <c r="E89" i="3" s="1"/>
  <c r="K89" i="3" s="1"/>
  <c r="C88" i="3"/>
  <c r="E88" i="3" s="1"/>
  <c r="K88" i="3" s="1"/>
  <c r="C87" i="3"/>
  <c r="E87" i="3" s="1"/>
  <c r="K87" i="3" s="1"/>
  <c r="C86" i="3"/>
  <c r="E86" i="3" s="1"/>
  <c r="K86" i="3" s="1"/>
  <c r="C85" i="3"/>
  <c r="E85" i="3" s="1"/>
  <c r="K85" i="3" s="1"/>
  <c r="C83" i="3"/>
  <c r="E83" i="3" s="1"/>
  <c r="K83" i="3" s="1"/>
  <c r="C82" i="3"/>
  <c r="E82" i="3" s="1"/>
  <c r="K82" i="3" s="1"/>
  <c r="C81" i="3"/>
  <c r="E81" i="3" s="1"/>
  <c r="K81" i="3" s="1"/>
  <c r="C80" i="3"/>
  <c r="E80" i="3" s="1"/>
  <c r="K80" i="3" s="1"/>
  <c r="C79" i="3"/>
  <c r="E79" i="3" s="1"/>
  <c r="K79" i="3" s="1"/>
  <c r="C78" i="3"/>
  <c r="E78" i="3" s="1"/>
  <c r="K78" i="3" s="1"/>
  <c r="C77" i="3"/>
  <c r="E77" i="3" s="1"/>
  <c r="K77" i="3" s="1"/>
  <c r="C76" i="3"/>
  <c r="E76" i="3" s="1"/>
  <c r="K76" i="3" s="1"/>
  <c r="C75" i="3"/>
  <c r="E75" i="3" s="1"/>
  <c r="K75" i="3" s="1"/>
  <c r="C71" i="3"/>
  <c r="E71" i="3" s="1"/>
  <c r="K71" i="3" s="1"/>
  <c r="C70" i="3"/>
  <c r="E70" i="3" s="1"/>
  <c r="K70" i="3" s="1"/>
  <c r="C69" i="3"/>
  <c r="E69" i="3" s="1"/>
  <c r="K69" i="3" s="1"/>
  <c r="C68" i="3"/>
  <c r="E68" i="3" s="1"/>
  <c r="K68" i="3" s="1"/>
  <c r="C67" i="3"/>
  <c r="E67" i="3" s="1"/>
  <c r="K67" i="3" s="1"/>
  <c r="C66" i="3"/>
  <c r="E66" i="3" s="1"/>
  <c r="K66" i="3" s="1"/>
  <c r="C65" i="3"/>
  <c r="E65" i="3" s="1"/>
  <c r="K65" i="3" s="1"/>
  <c r="C64" i="3"/>
  <c r="E64" i="3" s="1"/>
  <c r="K64" i="3" s="1"/>
  <c r="C63" i="3"/>
  <c r="E63" i="3" s="1"/>
  <c r="K63" i="3" s="1"/>
  <c r="C62" i="3"/>
  <c r="E62" i="3" s="1"/>
  <c r="K62" i="3" s="1"/>
  <c r="C61" i="3"/>
  <c r="E61" i="3" s="1"/>
  <c r="K61" i="3" s="1"/>
  <c r="C60" i="3"/>
  <c r="E60" i="3" s="1"/>
  <c r="K60" i="3" s="1"/>
  <c r="C59" i="3"/>
  <c r="E59" i="3" s="1"/>
  <c r="K59" i="3" s="1"/>
  <c r="C58" i="3"/>
  <c r="E58" i="3" s="1"/>
  <c r="K58" i="3" s="1"/>
  <c r="C57" i="3"/>
  <c r="E57" i="3" s="1"/>
  <c r="K57" i="3" s="1"/>
  <c r="C55" i="3"/>
  <c r="E55" i="3" s="1"/>
  <c r="K55" i="3" s="1"/>
  <c r="C54" i="3"/>
  <c r="E54" i="3" s="1"/>
  <c r="K54" i="3" s="1"/>
  <c r="C53" i="3"/>
  <c r="E53" i="3" s="1"/>
  <c r="K53" i="3" s="1"/>
  <c r="C52" i="3"/>
  <c r="E52" i="3" s="1"/>
  <c r="K52" i="3" s="1"/>
  <c r="C51" i="3"/>
  <c r="E51" i="3" s="1"/>
  <c r="K51" i="3" s="1"/>
  <c r="C50" i="3"/>
  <c r="E50" i="3" s="1"/>
  <c r="K50" i="3" s="1"/>
  <c r="C49" i="3"/>
  <c r="E49" i="3" s="1"/>
  <c r="K49" i="3" s="1"/>
  <c r="C48" i="3"/>
  <c r="E48" i="3" s="1"/>
  <c r="K48" i="3" s="1"/>
  <c r="C47" i="3"/>
  <c r="E47" i="3" s="1"/>
  <c r="K47" i="3" s="1"/>
  <c r="C46" i="3"/>
  <c r="E46" i="3" s="1"/>
  <c r="K46" i="3" s="1"/>
  <c r="C44" i="3"/>
  <c r="E44" i="3" s="1"/>
  <c r="K44" i="3" s="1"/>
  <c r="C43" i="3"/>
  <c r="E43" i="3" s="1"/>
  <c r="K43" i="3" s="1"/>
  <c r="C42" i="3"/>
  <c r="E42" i="3" s="1"/>
  <c r="K42" i="3" s="1"/>
  <c r="C41" i="3"/>
  <c r="E41" i="3" s="1"/>
  <c r="K41" i="3" s="1"/>
  <c r="C40" i="3"/>
  <c r="E40" i="3" s="1"/>
  <c r="K40" i="3" s="1"/>
  <c r="C39" i="3"/>
  <c r="E39" i="3" s="1"/>
  <c r="K39" i="3" s="1"/>
  <c r="C38" i="3"/>
  <c r="E38" i="3" s="1"/>
  <c r="K38" i="3" s="1"/>
  <c r="C37" i="3"/>
  <c r="E37" i="3" s="1"/>
  <c r="K37" i="3" s="1"/>
  <c r="C36" i="3"/>
  <c r="E36" i="3" s="1"/>
  <c r="K36" i="3" s="1"/>
  <c r="C35" i="3"/>
  <c r="E35" i="3" s="1"/>
  <c r="K35" i="3" s="1"/>
  <c r="C34" i="3"/>
  <c r="E34" i="3" s="1"/>
  <c r="K34" i="3" s="1"/>
  <c r="C33" i="3"/>
  <c r="E33" i="3" s="1"/>
  <c r="K33" i="3" s="1"/>
  <c r="C32" i="3"/>
  <c r="E32" i="3" s="1"/>
  <c r="K32" i="3" s="1"/>
  <c r="C31" i="3"/>
  <c r="E31" i="3" s="1"/>
  <c r="K31" i="3" s="1"/>
  <c r="C29" i="3"/>
  <c r="E29" i="3" s="1"/>
  <c r="C28" i="3"/>
  <c r="E28" i="3" s="1"/>
  <c r="K28" i="3" s="1"/>
  <c r="C27" i="3"/>
  <c r="E27" i="3" s="1"/>
  <c r="K27" i="3" s="1"/>
  <c r="C26" i="3"/>
  <c r="E26" i="3" s="1"/>
  <c r="K26" i="3" s="1"/>
  <c r="C25" i="3"/>
  <c r="E25" i="3" s="1"/>
  <c r="K25" i="3" s="1"/>
  <c r="C24" i="3"/>
  <c r="E24" i="3" s="1"/>
  <c r="K24" i="3" s="1"/>
  <c r="C23" i="3"/>
  <c r="E23" i="3" s="1"/>
  <c r="K23" i="3" s="1"/>
  <c r="C22" i="3"/>
  <c r="E22" i="3" s="1"/>
  <c r="K22" i="3" s="1"/>
  <c r="C21" i="3"/>
  <c r="E21" i="3" s="1"/>
  <c r="K21" i="3" s="1"/>
  <c r="C20" i="3"/>
  <c r="E20" i="3" s="1"/>
  <c r="K20" i="3" s="1"/>
  <c r="C19" i="3"/>
  <c r="E19" i="3" s="1"/>
  <c r="K19" i="3" s="1"/>
  <c r="C18" i="3"/>
  <c r="E18" i="3" s="1"/>
  <c r="K17" i="3"/>
  <c r="K9" i="3"/>
  <c r="B5" i="3"/>
  <c r="B4" i="3"/>
  <c r="E109" i="3" l="1"/>
  <c r="K109" i="3" s="1"/>
  <c r="K29" i="3"/>
  <c r="K18" i="3"/>
</calcChain>
</file>

<file path=xl/sharedStrings.xml><?xml version="1.0" encoding="utf-8"?>
<sst xmlns="http://schemas.openxmlformats.org/spreadsheetml/2006/main" count="282" uniqueCount="168">
  <si>
    <t>부서</t>
    <phoneticPr fontId="1" type="noConversion"/>
  </si>
  <si>
    <t>구분
(평가자)</t>
    <phoneticPr fontId="1" type="noConversion"/>
  </si>
  <si>
    <t>피평가자</t>
    <phoneticPr fontId="1" type="noConversion"/>
  </si>
  <si>
    <t>부서장</t>
    <phoneticPr fontId="1" type="noConversion"/>
  </si>
  <si>
    <t>부서원</t>
    <phoneticPr fontId="1" type="noConversion"/>
  </si>
  <si>
    <t>등급</t>
    <phoneticPr fontId="1" type="noConversion"/>
  </si>
  <si>
    <t>결과</t>
    <phoneticPr fontId="1" type="noConversion"/>
  </si>
  <si>
    <t>개인평가</t>
    <phoneticPr fontId="1" type="noConversion"/>
  </si>
  <si>
    <t>개인평가지표</t>
    <phoneticPr fontId="1" type="noConversion"/>
  </si>
  <si>
    <t>점수
(A)</t>
    <phoneticPr fontId="1" type="noConversion"/>
  </si>
  <si>
    <t>부서평가점수
(B)</t>
    <phoneticPr fontId="1" type="noConversion"/>
  </si>
  <si>
    <t>근무성적평정반영
최종환산점수
(C=A+B)</t>
    <phoneticPr fontId="1" type="noConversion"/>
  </si>
  <si>
    <t>김대준</t>
    <phoneticPr fontId="1" type="noConversion"/>
  </si>
  <si>
    <t>홍승준</t>
    <phoneticPr fontId="1" type="noConversion"/>
  </si>
  <si>
    <t>진선화</t>
    <phoneticPr fontId="1" type="noConversion"/>
  </si>
  <si>
    <t>박정호</t>
    <phoneticPr fontId="1" type="noConversion"/>
  </si>
  <si>
    <t>김광재</t>
    <phoneticPr fontId="1" type="noConversion"/>
  </si>
  <si>
    <t>윤영주</t>
    <phoneticPr fontId="1" type="noConversion"/>
  </si>
  <si>
    <t>정종민</t>
    <phoneticPr fontId="1" type="noConversion"/>
  </si>
  <si>
    <t>이강욱</t>
    <phoneticPr fontId="1" type="noConversion"/>
  </si>
  <si>
    <t>김유진</t>
    <phoneticPr fontId="1" type="noConversion"/>
  </si>
  <si>
    <t>박영귀</t>
    <phoneticPr fontId="1" type="noConversion"/>
  </si>
  <si>
    <t>주은혜</t>
    <phoneticPr fontId="1" type="noConversion"/>
  </si>
  <si>
    <t>고화빈</t>
    <phoneticPr fontId="1" type="noConversion"/>
  </si>
  <si>
    <t>최호경</t>
    <phoneticPr fontId="1" type="noConversion"/>
  </si>
  <si>
    <t>이상원</t>
    <phoneticPr fontId="1" type="noConversion"/>
  </si>
  <si>
    <t>백효진</t>
    <phoneticPr fontId="1" type="noConversion"/>
  </si>
  <si>
    <t>장청수</t>
    <phoneticPr fontId="1" type="noConversion"/>
  </si>
  <si>
    <t>김용덕</t>
    <phoneticPr fontId="1" type="noConversion"/>
  </si>
  <si>
    <t>박형진</t>
    <phoneticPr fontId="1" type="noConversion"/>
  </si>
  <si>
    <t>최준영</t>
    <phoneticPr fontId="1" type="noConversion"/>
  </si>
  <si>
    <t>신창석</t>
    <phoneticPr fontId="1" type="noConversion"/>
  </si>
  <si>
    <t>박기영</t>
    <phoneticPr fontId="1" type="noConversion"/>
  </si>
  <si>
    <t>장유철</t>
    <phoneticPr fontId="1" type="noConversion"/>
  </si>
  <si>
    <t>정원주</t>
    <phoneticPr fontId="1" type="noConversion"/>
  </si>
  <si>
    <t>김희영</t>
    <phoneticPr fontId="1" type="noConversion"/>
  </si>
  <si>
    <t>정용기</t>
    <phoneticPr fontId="1" type="noConversion"/>
  </si>
  <si>
    <t>양승환</t>
    <phoneticPr fontId="1" type="noConversion"/>
  </si>
  <si>
    <t>장상기</t>
    <phoneticPr fontId="1" type="noConversion"/>
  </si>
  <si>
    <t>김완수</t>
    <phoneticPr fontId="1" type="noConversion"/>
  </si>
  <si>
    <t>나동율</t>
    <phoneticPr fontId="1" type="noConversion"/>
  </si>
  <si>
    <t>김동현</t>
    <phoneticPr fontId="1" type="noConversion"/>
  </si>
  <si>
    <t>안정원</t>
    <phoneticPr fontId="1" type="noConversion"/>
  </si>
  <si>
    <t>김의종</t>
    <phoneticPr fontId="1" type="noConversion"/>
  </si>
  <si>
    <t>김종준</t>
    <phoneticPr fontId="1" type="noConversion"/>
  </si>
  <si>
    <t>이춘복</t>
    <phoneticPr fontId="1" type="noConversion"/>
  </si>
  <si>
    <t>노병구</t>
    <phoneticPr fontId="1" type="noConversion"/>
  </si>
  <si>
    <t>김근영</t>
    <phoneticPr fontId="1" type="noConversion"/>
  </si>
  <si>
    <t>김은지</t>
    <phoneticPr fontId="1" type="noConversion"/>
  </si>
  <si>
    <t>배영철</t>
    <phoneticPr fontId="1" type="noConversion"/>
  </si>
  <si>
    <t>김관열</t>
    <phoneticPr fontId="1" type="noConversion"/>
  </si>
  <si>
    <t>이상수</t>
    <phoneticPr fontId="1" type="noConversion"/>
  </si>
  <si>
    <t>장승호</t>
    <phoneticPr fontId="1" type="noConversion"/>
  </si>
  <si>
    <t>신정훈</t>
    <phoneticPr fontId="1" type="noConversion"/>
  </si>
  <si>
    <t>부서장</t>
    <phoneticPr fontId="1" type="noConversion"/>
  </si>
  <si>
    <t>신은주</t>
    <phoneticPr fontId="1" type="noConversion"/>
  </si>
  <si>
    <t>백형수</t>
    <phoneticPr fontId="1" type="noConversion"/>
  </si>
  <si>
    <t>본부장</t>
    <phoneticPr fontId="1" type="noConversion"/>
  </si>
  <si>
    <t>부서장</t>
    <phoneticPr fontId="1" type="noConversion"/>
  </si>
  <si>
    <t>윤춘호</t>
    <phoneticPr fontId="1" type="noConversion"/>
  </si>
  <si>
    <t>이주형</t>
    <phoneticPr fontId="1" type="noConversion"/>
  </si>
  <si>
    <t>강동훈</t>
    <phoneticPr fontId="1" type="noConversion"/>
  </si>
  <si>
    <t>김다운</t>
    <phoneticPr fontId="1" type="noConversion"/>
  </si>
  <si>
    <t>윤주일</t>
    <phoneticPr fontId="1" type="noConversion"/>
  </si>
  <si>
    <t>임무성</t>
    <phoneticPr fontId="1" type="noConversion"/>
  </si>
  <si>
    <t>허진호</t>
    <phoneticPr fontId="1" type="noConversion"/>
  </si>
  <si>
    <t>박우영</t>
    <phoneticPr fontId="1" type="noConversion"/>
  </si>
  <si>
    <t>박은지</t>
    <phoneticPr fontId="1" type="noConversion"/>
  </si>
  <si>
    <t>양수진</t>
    <phoneticPr fontId="1" type="noConversion"/>
  </si>
  <si>
    <t>최현석</t>
    <phoneticPr fontId="1" type="noConversion"/>
  </si>
  <si>
    <t>김성수</t>
    <phoneticPr fontId="1" type="noConversion"/>
  </si>
  <si>
    <t>박희수</t>
    <phoneticPr fontId="1" type="noConversion"/>
  </si>
  <si>
    <t>백진현</t>
    <phoneticPr fontId="1" type="noConversion"/>
  </si>
  <si>
    <t>전녹희</t>
    <phoneticPr fontId="1" type="noConversion"/>
  </si>
  <si>
    <t>김진일</t>
    <phoneticPr fontId="1" type="noConversion"/>
  </si>
  <si>
    <t>김지민</t>
    <phoneticPr fontId="1" type="noConversion"/>
  </si>
  <si>
    <t>김세미</t>
    <phoneticPr fontId="1" type="noConversion"/>
  </si>
  <si>
    <t>김은혜</t>
    <phoneticPr fontId="1" type="noConversion"/>
  </si>
  <si>
    <t>김선숙</t>
    <phoneticPr fontId="1" type="noConversion"/>
  </si>
  <si>
    <t>고인섭</t>
    <phoneticPr fontId="1" type="noConversion"/>
  </si>
  <si>
    <t>문준기</t>
    <phoneticPr fontId="1" type="noConversion"/>
  </si>
  <si>
    <t>허준희</t>
    <phoneticPr fontId="1" type="noConversion"/>
  </si>
  <si>
    <t>최   혁</t>
    <phoneticPr fontId="1" type="noConversion"/>
  </si>
  <si>
    <t>안성우</t>
    <phoneticPr fontId="1" type="noConversion"/>
  </si>
  <si>
    <t>엄정현</t>
    <phoneticPr fontId="1" type="noConversion"/>
  </si>
  <si>
    <t>정재륜</t>
    <phoneticPr fontId="1" type="noConversion"/>
  </si>
  <si>
    <t>한현진</t>
    <phoneticPr fontId="1" type="noConversion"/>
  </si>
  <si>
    <t>김천호</t>
    <phoneticPr fontId="1" type="noConversion"/>
  </si>
  <si>
    <t>김상천</t>
    <phoneticPr fontId="1" type="noConversion"/>
  </si>
  <si>
    <t>김은애</t>
    <phoneticPr fontId="1" type="noConversion"/>
  </si>
  <si>
    <t>김경하</t>
    <phoneticPr fontId="1" type="noConversion"/>
  </si>
  <si>
    <t>이   한</t>
    <phoneticPr fontId="1" type="noConversion"/>
  </si>
  <si>
    <t>임기옥</t>
    <phoneticPr fontId="1" type="noConversion"/>
  </si>
  <si>
    <t>조순익</t>
    <phoneticPr fontId="1" type="noConversion"/>
  </si>
  <si>
    <t>박형수</t>
    <phoneticPr fontId="1" type="noConversion"/>
  </si>
  <si>
    <t>이진태</t>
    <phoneticPr fontId="1" type="noConversion"/>
  </si>
  <si>
    <t>배다정</t>
    <phoneticPr fontId="1" type="noConversion"/>
  </si>
  <si>
    <t>김성중</t>
    <phoneticPr fontId="1" type="noConversion"/>
  </si>
  <si>
    <t>김규환</t>
    <phoneticPr fontId="1" type="noConversion"/>
  </si>
  <si>
    <t>김찬형</t>
    <phoneticPr fontId="1" type="noConversion"/>
  </si>
  <si>
    <t>박동규</t>
    <phoneticPr fontId="1" type="noConversion"/>
  </si>
  <si>
    <t>이승효</t>
    <phoneticPr fontId="1" type="noConversion"/>
  </si>
  <si>
    <t>이현호</t>
    <phoneticPr fontId="1" type="noConversion"/>
  </si>
  <si>
    <t>건축안전사업처(17명)</t>
    <phoneticPr fontId="1" type="noConversion"/>
  </si>
  <si>
    <t>신사업개발처(10명)</t>
    <phoneticPr fontId="1" type="noConversion"/>
  </si>
  <si>
    <t>경영지원처(14명)</t>
    <phoneticPr fontId="1" type="noConversion"/>
  </si>
  <si>
    <t>기획조정실(12명)</t>
    <phoneticPr fontId="1" type="noConversion"/>
  </si>
  <si>
    <t>감사실(9명)</t>
    <phoneticPr fontId="1" type="noConversion"/>
  </si>
  <si>
    <t>임주선</t>
    <phoneticPr fontId="1" type="noConversion"/>
  </si>
  <si>
    <t>이승민</t>
    <phoneticPr fontId="1" type="noConversion"/>
  </si>
  <si>
    <t>김세훈</t>
    <phoneticPr fontId="1" type="noConversion"/>
  </si>
  <si>
    <t>김재옥</t>
    <phoneticPr fontId="1" type="noConversion"/>
  </si>
  <si>
    <t>이태훈</t>
    <phoneticPr fontId="1" type="noConversion"/>
  </si>
  <si>
    <t>김근희</t>
    <phoneticPr fontId="1" type="noConversion"/>
  </si>
  <si>
    <t>박수연</t>
    <phoneticPr fontId="1" type="noConversion"/>
  </si>
  <si>
    <t>분양보상처(9명)</t>
    <phoneticPr fontId="1" type="noConversion"/>
  </si>
  <si>
    <t>고태영</t>
    <phoneticPr fontId="1" type="noConversion"/>
  </si>
  <si>
    <t>김은성</t>
    <phoneticPr fontId="1" type="noConversion"/>
  </si>
  <si>
    <t>최성원</t>
    <phoneticPr fontId="1" type="noConversion"/>
  </si>
  <si>
    <t>윤현주</t>
    <phoneticPr fontId="1" type="noConversion"/>
  </si>
  <si>
    <t>황재명</t>
    <phoneticPr fontId="1" type="noConversion"/>
  </si>
  <si>
    <t>이   훈</t>
    <phoneticPr fontId="1" type="noConversion"/>
  </si>
  <si>
    <t>김한솔</t>
    <phoneticPr fontId="1" type="noConversion"/>
  </si>
  <si>
    <t>이동현</t>
    <phoneticPr fontId="1" type="noConversion"/>
  </si>
  <si>
    <t>김기술</t>
    <phoneticPr fontId="1" type="noConversion"/>
  </si>
  <si>
    <t>전세웅</t>
    <phoneticPr fontId="1" type="noConversion"/>
  </si>
  <si>
    <t>박기종</t>
    <phoneticPr fontId="1" type="noConversion"/>
  </si>
  <si>
    <t>박향진</t>
    <phoneticPr fontId="1" type="noConversion"/>
  </si>
  <si>
    <t>채명신</t>
    <phoneticPr fontId="1" type="noConversion"/>
  </si>
  <si>
    <t>박철옥</t>
    <phoneticPr fontId="1" type="noConversion"/>
  </si>
  <si>
    <t>김효원</t>
    <phoneticPr fontId="1" type="noConversion"/>
  </si>
  <si>
    <t>김성현</t>
    <phoneticPr fontId="1" type="noConversion"/>
  </si>
  <si>
    <t>양지희</t>
    <phoneticPr fontId="1" type="noConversion"/>
  </si>
  <si>
    <t>이명진</t>
    <phoneticPr fontId="1" type="noConversion"/>
  </si>
  <si>
    <t>김상훈</t>
    <phoneticPr fontId="1" type="noConversion"/>
  </si>
  <si>
    <t>정봉균</t>
    <phoneticPr fontId="1" type="noConversion"/>
  </si>
  <si>
    <t>교육이수</t>
    <phoneticPr fontId="1" type="noConversion"/>
  </si>
  <si>
    <t>사회공헌활동</t>
    <phoneticPr fontId="1" type="noConversion"/>
  </si>
  <si>
    <t>연차사용</t>
    <phoneticPr fontId="1" type="noConversion"/>
  </si>
  <si>
    <t>청렴도(부서장)</t>
    <phoneticPr fontId="1" type="noConversion"/>
  </si>
  <si>
    <t>공통지표</t>
    <phoneticPr fontId="1" type="noConversion"/>
  </si>
  <si>
    <t>고유지표</t>
    <phoneticPr fontId="1" type="noConversion"/>
  </si>
  <si>
    <t>소계(A)</t>
    <phoneticPr fontId="1" type="noConversion"/>
  </si>
  <si>
    <t>청렴도</t>
    <phoneticPr fontId="1" type="noConversion"/>
  </si>
  <si>
    <t>소계(B)</t>
    <phoneticPr fontId="1" type="noConversion"/>
  </si>
  <si>
    <t>개인 성과평가 결과</t>
    <phoneticPr fontId="1" type="noConversion"/>
  </si>
  <si>
    <t>예산배분계획</t>
    <phoneticPr fontId="1" type="noConversion"/>
  </si>
  <si>
    <t>학습활동</t>
    <phoneticPr fontId="1" type="noConversion"/>
  </si>
  <si>
    <t>배  점</t>
    <phoneticPr fontId="1" type="noConversion"/>
  </si>
  <si>
    <t>평  균</t>
    <phoneticPr fontId="1" type="noConversion"/>
  </si>
  <si>
    <t>소  속</t>
    <phoneticPr fontId="1" type="noConversion"/>
  </si>
  <si>
    <t>부패 위험성 진단 결과</t>
    <phoneticPr fontId="1" type="noConversion"/>
  </si>
  <si>
    <t>사회공헌활동</t>
    <phoneticPr fontId="1" type="noConversion"/>
  </si>
  <si>
    <t>신재생에너지연구센터(9명)</t>
    <phoneticPr fontId="1" type="noConversion"/>
  </si>
  <si>
    <t>KIC사업단(16명)</t>
    <phoneticPr fontId="1" type="noConversion"/>
  </si>
  <si>
    <t>오룡사업단(11명)</t>
    <phoneticPr fontId="1" type="noConversion"/>
  </si>
  <si>
    <t>죽림사업단(8명)</t>
    <phoneticPr fontId="1" type="noConversion"/>
  </si>
  <si>
    <t>2022년도 성과평가(BSC) 부서평가 결과(안)</t>
    <phoneticPr fontId="1" type="noConversion"/>
  </si>
  <si>
    <t>경영평가 향상
노력도</t>
    <phoneticPr fontId="1" type="noConversion"/>
  </si>
  <si>
    <t>주요업무
추진성과
(계량/비계량)</t>
    <phoneticPr fontId="1" type="noConversion"/>
  </si>
  <si>
    <t>주요업무
추진노력
(비계량)</t>
    <phoneticPr fontId="1" type="noConversion"/>
  </si>
  <si>
    <t>부서평가 전체</t>
    <phoneticPr fontId="1" type="noConversion"/>
  </si>
  <si>
    <r>
      <rPr>
        <b/>
        <sz val="15"/>
        <color theme="1"/>
        <rFont val="맑은 고딕"/>
        <family val="3"/>
        <charset val="129"/>
        <scheme val="major"/>
      </rPr>
      <t>합계</t>
    </r>
    <r>
      <rPr>
        <b/>
        <sz val="12"/>
        <color theme="1"/>
        <rFont val="맑은 고딕"/>
        <family val="3"/>
        <charset val="129"/>
        <scheme val="major"/>
      </rPr>
      <t xml:space="preserve">
(C=A+B+C)</t>
    </r>
    <phoneticPr fontId="1" type="noConversion"/>
  </si>
  <si>
    <r>
      <rPr>
        <b/>
        <sz val="13"/>
        <color theme="1"/>
        <rFont val="맑은 고딕"/>
        <family val="3"/>
        <charset val="129"/>
        <scheme val="major"/>
      </rPr>
      <t>가점(C)</t>
    </r>
    <r>
      <rPr>
        <b/>
        <sz val="12"/>
        <color theme="1"/>
        <rFont val="맑은 고딕"/>
        <family val="3"/>
        <charset val="129"/>
        <scheme val="major"/>
      </rPr>
      <t xml:space="preserve">
</t>
    </r>
    <r>
      <rPr>
        <sz val="12"/>
        <color theme="1"/>
        <rFont val="맑은 고딕"/>
        <family val="3"/>
        <charset val="129"/>
        <scheme val="major"/>
      </rPr>
      <t>(내부설문조사
참여도)</t>
    </r>
    <phoneticPr fontId="1" type="noConversion"/>
  </si>
  <si>
    <r>
      <rPr>
        <b/>
        <sz val="13"/>
        <color theme="1"/>
        <rFont val="맑은 고딕"/>
        <family val="3"/>
        <charset val="129"/>
        <scheme val="major"/>
      </rPr>
      <t>감점(D)</t>
    </r>
    <r>
      <rPr>
        <b/>
        <sz val="12"/>
        <color theme="1"/>
        <rFont val="맑은 고딕"/>
        <family val="3"/>
        <charset val="129"/>
        <scheme val="major"/>
      </rPr>
      <t xml:space="preserve">
</t>
    </r>
    <r>
      <rPr>
        <sz val="12"/>
        <color theme="1"/>
        <rFont val="맑은 고딕"/>
        <family val="3"/>
        <charset val="129"/>
        <scheme val="major"/>
      </rPr>
      <t>(통합경영공시
위반건수)</t>
    </r>
    <phoneticPr fontId="1" type="noConversion"/>
  </si>
  <si>
    <t>지표별 최대-최소 편차</t>
    <phoneticPr fontId="1" type="noConversion"/>
  </si>
  <si>
    <t>지표별 최대값</t>
    <phoneticPr fontId="1" type="noConversion"/>
  </si>
  <si>
    <t>지표별 최소값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</si>
</sst>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 "/>
    <numFmt numFmtId="177" formatCode="#,##0.000000000000000_ ;[Red]\-#,##0.000000000000000\ "/>
    <numFmt numFmtId="178" formatCode="0.00_);[Red]\(0.00\)"/>
    <numFmt numFmtId="179" formatCode="0.00_ ;[Red]\-0.00\ "/>
    <numFmt numFmtId="180" formatCode="#,##0.000_ ;[Red]\-#,##0.000\ 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새굴림"/>
      <family val="1"/>
      <charset val="129"/>
    </font>
    <font>
      <sz val="10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2"/>
      <color theme="1"/>
      <name val="새굴림"/>
      <family val="1"/>
      <charset val="129"/>
    </font>
    <font>
      <sz val="12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  <font>
      <b/>
      <i/>
      <sz val="11"/>
      <name val="새굴림"/>
      <family val="1"/>
      <charset val="129"/>
    </font>
    <font>
      <sz val="2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name val="Helv"/>
      <family val="2"/>
    </font>
    <font>
      <sz val="11"/>
      <color indexed="62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2"/>
      </patternFill>
    </fill>
    <fill>
      <patternFill patternType="solid">
        <fgColor indexed="10"/>
      </patternFill>
    </fill>
    <fill>
      <patternFill patternType="solid">
        <fgColor indexed="47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6">
    <xf numFmtId="0" fontId="0" fillId="0" borderId="0">
      <alignment vertical="center"/>
    </xf>
    <xf numFmtId="9" fontId="3" fillId="0" borderId="0" applyFont="0" applyFill="0" applyBorder="0" applyAlignment="0" applyProtection="0"/>
    <xf numFmtId="0" fontId="2" fillId="0" borderId="0">
      <alignment vertical="center"/>
    </xf>
    <xf numFmtId="0" fontId="3" fillId="0" borderId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6" fillId="0" borderId="0"/>
    <xf numFmtId="0" fontId="27" fillId="14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7" fillId="14" borderId="22" applyNumberFormat="0" applyAlignment="0" applyProtection="0">
      <alignment vertical="center"/>
    </xf>
  </cellStyleXfs>
  <cellXfs count="135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0" fontId="6" fillId="4" borderId="1" xfId="0" applyNumberFormat="1" applyFont="1" applyFill="1" applyBorder="1" applyAlignment="1">
      <alignment horizontal="center" vertical="center"/>
    </xf>
    <xf numFmtId="40" fontId="6" fillId="4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40" fontId="10" fillId="5" borderId="1" xfId="0" applyNumberFormat="1" applyFont="1" applyFill="1" applyBorder="1" applyAlignment="1">
      <alignment horizontal="center" vertical="center"/>
    </xf>
    <xf numFmtId="176" fontId="10" fillId="5" borderId="1" xfId="0" applyNumberFormat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6" fontId="11" fillId="3" borderId="1" xfId="0" applyNumberFormat="1" applyFont="1" applyFill="1" applyBorder="1" applyAlignment="1">
      <alignment horizontal="center" vertical="center"/>
    </xf>
    <xf numFmtId="178" fontId="11" fillId="3" borderId="1" xfId="0" applyNumberFormat="1" applyFont="1" applyFill="1" applyBorder="1" applyAlignment="1">
      <alignment horizontal="center" vertical="center"/>
    </xf>
    <xf numFmtId="179" fontId="11" fillId="6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76" fontId="6" fillId="5" borderId="1" xfId="0" applyNumberFormat="1" applyFont="1" applyFill="1" applyBorder="1" applyAlignment="1">
      <alignment horizontal="center" vertical="center"/>
    </xf>
    <xf numFmtId="40" fontId="6" fillId="5" borderId="1" xfId="0" applyNumberFormat="1" applyFont="1" applyFill="1" applyBorder="1" applyAlignment="1">
      <alignment horizontal="center" vertical="center"/>
    </xf>
    <xf numFmtId="179" fontId="10" fillId="5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176" fontId="11" fillId="8" borderId="1" xfId="0" applyNumberFormat="1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178" fontId="11" fillId="8" borderId="1" xfId="0" applyNumberFormat="1" applyFont="1" applyFill="1" applyBorder="1" applyAlignment="1">
      <alignment horizontal="center" vertical="center"/>
    </xf>
    <xf numFmtId="179" fontId="11" fillId="8" borderId="1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176" fontId="10" fillId="7" borderId="1" xfId="0" applyNumberFormat="1" applyFont="1" applyFill="1" applyBorder="1" applyAlignment="1">
      <alignment horizontal="center" vertical="center"/>
    </xf>
    <xf numFmtId="40" fontId="10" fillId="7" borderId="1" xfId="0" applyNumberFormat="1" applyFont="1" applyFill="1" applyBorder="1" applyAlignment="1">
      <alignment horizontal="center" vertical="center"/>
    </xf>
    <xf numFmtId="179" fontId="10" fillId="7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2" fontId="11" fillId="3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180" fontId="11" fillId="0" borderId="0" xfId="0" applyNumberFormat="1" applyFont="1" applyAlignment="1">
      <alignment horizontal="center" vertical="center"/>
    </xf>
    <xf numFmtId="2" fontId="11" fillId="8" borderId="1" xfId="0" applyNumberFormat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178" fontId="18" fillId="9" borderId="13" xfId="0" applyNumberFormat="1" applyFont="1" applyFill="1" applyBorder="1" applyAlignment="1">
      <alignment horizontal="center" vertical="center"/>
    </xf>
    <xf numFmtId="178" fontId="19" fillId="9" borderId="14" xfId="0" applyNumberFormat="1" applyFont="1" applyFill="1" applyBorder="1" applyAlignment="1">
      <alignment horizontal="center" vertical="center"/>
    </xf>
    <xf numFmtId="0" fontId="13" fillId="9" borderId="6" xfId="0" applyFont="1" applyFill="1" applyBorder="1" applyAlignment="1">
      <alignment horizontal="center" vertical="center"/>
    </xf>
    <xf numFmtId="178" fontId="16" fillId="11" borderId="4" xfId="0" applyNumberFormat="1" applyFont="1" applyFill="1" applyBorder="1" applyAlignment="1">
      <alignment horizontal="center" vertical="center"/>
    </xf>
    <xf numFmtId="178" fontId="19" fillId="9" borderId="12" xfId="0" applyNumberFormat="1" applyFont="1" applyFill="1" applyBorder="1" applyAlignment="1">
      <alignment horizontal="center" vertical="center"/>
    </xf>
    <xf numFmtId="178" fontId="21" fillId="11" borderId="9" xfId="0" applyNumberFormat="1" applyFont="1" applyFill="1" applyBorder="1" applyAlignment="1">
      <alignment horizontal="center" vertical="center"/>
    </xf>
    <xf numFmtId="178" fontId="21" fillId="0" borderId="3" xfId="0" applyNumberFormat="1" applyFont="1" applyFill="1" applyBorder="1" applyAlignment="1">
      <alignment horizontal="center" vertical="center"/>
    </xf>
    <xf numFmtId="178" fontId="17" fillId="0" borderId="3" xfId="0" applyNumberFormat="1" applyFont="1" applyFill="1" applyBorder="1" applyAlignment="1">
      <alignment horizontal="center" vertical="center" wrapText="1"/>
    </xf>
    <xf numFmtId="178" fontId="20" fillId="11" borderId="19" xfId="0" applyNumberFormat="1" applyFont="1" applyFill="1" applyBorder="1" applyAlignment="1">
      <alignment horizontal="center" vertical="center"/>
    </xf>
    <xf numFmtId="178" fontId="20" fillId="4" borderId="21" xfId="0" applyNumberFormat="1" applyFont="1" applyFill="1" applyBorder="1" applyAlignment="1">
      <alignment horizontal="center" vertical="center"/>
    </xf>
    <xf numFmtId="178" fontId="21" fillId="4" borderId="3" xfId="0" applyNumberFormat="1" applyFont="1" applyFill="1" applyBorder="1" applyAlignment="1">
      <alignment horizontal="center" vertical="center"/>
    </xf>
    <xf numFmtId="178" fontId="17" fillId="10" borderId="16" xfId="0" applyNumberFormat="1" applyFont="1" applyFill="1" applyBorder="1" applyAlignment="1">
      <alignment horizontal="center" vertical="center" wrapText="1"/>
    </xf>
    <xf numFmtId="178" fontId="23" fillId="0" borderId="27" xfId="0" applyNumberFormat="1" applyFont="1" applyBorder="1" applyAlignment="1">
      <alignment horizontal="center" vertical="center"/>
    </xf>
    <xf numFmtId="178" fontId="23" fillId="0" borderId="23" xfId="0" applyNumberFormat="1" applyFont="1" applyBorder="1" applyAlignment="1">
      <alignment horizontal="center" vertical="center"/>
    </xf>
    <xf numFmtId="178" fontId="28" fillId="0" borderId="23" xfId="0" applyNumberFormat="1" applyFont="1" applyBorder="1" applyAlignment="1">
      <alignment horizontal="center" vertical="center"/>
    </xf>
    <xf numFmtId="178" fontId="19" fillId="9" borderId="28" xfId="0" applyNumberFormat="1" applyFont="1" applyFill="1" applyBorder="1" applyAlignment="1">
      <alignment horizontal="center" vertical="center"/>
    </xf>
    <xf numFmtId="178" fontId="21" fillId="11" borderId="26" xfId="0" applyNumberFormat="1" applyFont="1" applyFill="1" applyBorder="1" applyAlignment="1">
      <alignment horizontal="center" vertical="center"/>
    </xf>
    <xf numFmtId="178" fontId="21" fillId="0" borderId="24" xfId="0" applyNumberFormat="1" applyFont="1" applyFill="1" applyBorder="1" applyAlignment="1">
      <alignment horizontal="center" vertical="center"/>
    </xf>
    <xf numFmtId="178" fontId="17" fillId="0" borderId="24" xfId="0" applyNumberFormat="1" applyFont="1" applyFill="1" applyBorder="1" applyAlignment="1">
      <alignment horizontal="center" vertical="center" wrapText="1"/>
    </xf>
    <xf numFmtId="178" fontId="17" fillId="10" borderId="25" xfId="0" applyNumberFormat="1" applyFont="1" applyFill="1" applyBorder="1" applyAlignment="1">
      <alignment horizontal="center" vertical="center" wrapText="1"/>
    </xf>
    <xf numFmtId="178" fontId="28" fillId="0" borderId="24" xfId="0" applyNumberFormat="1" applyFont="1" applyBorder="1" applyAlignment="1">
      <alignment horizontal="center" vertical="center"/>
    </xf>
    <xf numFmtId="178" fontId="23" fillId="0" borderId="24" xfId="0" applyNumberFormat="1" applyFont="1" applyBorder="1" applyAlignment="1">
      <alignment horizontal="center" vertical="center"/>
    </xf>
    <xf numFmtId="178" fontId="21" fillId="4" borderId="24" xfId="0" applyNumberFormat="1" applyFont="1" applyFill="1" applyBorder="1" applyAlignment="1">
      <alignment horizontal="center" vertical="center"/>
    </xf>
    <xf numFmtId="178" fontId="29" fillId="4" borderId="27" xfId="0" applyNumberFormat="1" applyFont="1" applyFill="1" applyBorder="1" applyAlignment="1">
      <alignment horizontal="center" vertical="center"/>
    </xf>
    <xf numFmtId="0" fontId="28" fillId="4" borderId="27" xfId="0" applyFont="1" applyFill="1" applyBorder="1">
      <alignment vertical="center"/>
    </xf>
    <xf numFmtId="178" fontId="28" fillId="4" borderId="27" xfId="0" applyNumberFormat="1" applyFont="1" applyFill="1" applyBorder="1" applyAlignment="1">
      <alignment horizontal="center" vertical="center"/>
    </xf>
    <xf numFmtId="0" fontId="28" fillId="4" borderId="30" xfId="0" applyFont="1" applyFill="1" applyBorder="1">
      <alignment vertical="center"/>
    </xf>
    <xf numFmtId="178" fontId="29" fillId="4" borderId="23" xfId="0" applyNumberFormat="1" applyFont="1" applyFill="1" applyBorder="1" applyAlignment="1">
      <alignment horizontal="center" vertical="center"/>
    </xf>
    <xf numFmtId="0" fontId="28" fillId="4" borderId="23" xfId="0" applyFont="1" applyFill="1" applyBorder="1">
      <alignment vertical="center"/>
    </xf>
    <xf numFmtId="178" fontId="28" fillId="4" borderId="23" xfId="0" applyNumberFormat="1" applyFont="1" applyFill="1" applyBorder="1" applyAlignment="1">
      <alignment horizontal="center" vertical="center"/>
    </xf>
    <xf numFmtId="0" fontId="28" fillId="4" borderId="32" xfId="0" applyFont="1" applyFill="1" applyBorder="1">
      <alignment vertical="center"/>
    </xf>
    <xf numFmtId="178" fontId="30" fillId="4" borderId="34" xfId="0" applyNumberFormat="1" applyFont="1" applyFill="1" applyBorder="1" applyAlignment="1">
      <alignment horizontal="center" vertical="center"/>
    </xf>
    <xf numFmtId="0" fontId="31" fillId="4" borderId="34" xfId="0" applyFont="1" applyFill="1" applyBorder="1" applyAlignment="1">
      <alignment horizontal="center" vertical="center"/>
    </xf>
    <xf numFmtId="178" fontId="31" fillId="4" borderId="34" xfId="0" applyNumberFormat="1" applyFont="1" applyFill="1" applyBorder="1" applyAlignment="1">
      <alignment horizontal="center" vertical="center"/>
    </xf>
    <xf numFmtId="0" fontId="31" fillId="4" borderId="34" xfId="0" applyFont="1" applyFill="1" applyBorder="1">
      <alignment vertical="center"/>
    </xf>
    <xf numFmtId="0" fontId="31" fillId="4" borderId="35" xfId="0" applyFont="1" applyFill="1" applyBorder="1">
      <alignment vertical="center"/>
    </xf>
    <xf numFmtId="0" fontId="18" fillId="0" borderId="31" xfId="0" applyFont="1" applyFill="1" applyBorder="1" applyAlignment="1">
      <alignment horizontal="center" vertical="center"/>
    </xf>
    <xf numFmtId="178" fontId="16" fillId="0" borderId="23" xfId="0" applyNumberFormat="1" applyFont="1" applyFill="1" applyBorder="1" applyAlignment="1">
      <alignment horizontal="center" vertical="center" wrapText="1"/>
    </xf>
    <xf numFmtId="178" fontId="16" fillId="10" borderId="23" xfId="0" applyNumberFormat="1" applyFont="1" applyFill="1" applyBorder="1" applyAlignment="1">
      <alignment horizontal="center" vertical="center" wrapText="1"/>
    </xf>
    <xf numFmtId="178" fontId="16" fillId="4" borderId="23" xfId="0" applyNumberFormat="1" applyFont="1" applyFill="1" applyBorder="1" applyAlignment="1">
      <alignment horizontal="center" vertical="center" wrapText="1"/>
    </xf>
    <xf numFmtId="0" fontId="18" fillId="0" borderId="33" xfId="0" applyFont="1" applyFill="1" applyBorder="1" applyAlignment="1">
      <alignment horizontal="center" vertical="center"/>
    </xf>
    <xf numFmtId="178" fontId="20" fillId="0" borderId="34" xfId="0" applyNumberFormat="1" applyFont="1" applyFill="1" applyBorder="1" applyAlignment="1">
      <alignment horizontal="center" vertical="center"/>
    </xf>
    <xf numFmtId="178" fontId="20" fillId="10" borderId="34" xfId="0" applyNumberFormat="1" applyFont="1" applyFill="1" applyBorder="1" applyAlignment="1">
      <alignment horizontal="center" vertical="center"/>
    </xf>
    <xf numFmtId="178" fontId="20" fillId="4" borderId="34" xfId="0" applyNumberFormat="1" applyFont="1" applyFill="1" applyBorder="1" applyAlignment="1">
      <alignment horizontal="center" vertical="center"/>
    </xf>
    <xf numFmtId="0" fontId="18" fillId="0" borderId="38" xfId="0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vertical="center" wrapText="1"/>
    </xf>
    <xf numFmtId="178" fontId="21" fillId="0" borderId="23" xfId="0" applyNumberFormat="1" applyFont="1" applyFill="1" applyBorder="1" applyAlignment="1">
      <alignment horizontal="center" vertical="center"/>
    </xf>
    <xf numFmtId="178" fontId="17" fillId="0" borderId="23" xfId="0" applyNumberFormat="1" applyFont="1" applyFill="1" applyBorder="1" applyAlignment="1">
      <alignment horizontal="center" vertical="center" wrapText="1"/>
    </xf>
    <xf numFmtId="178" fontId="21" fillId="4" borderId="23" xfId="0" applyNumberFormat="1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vertical="center"/>
    </xf>
    <xf numFmtId="0" fontId="18" fillId="0" borderId="31" xfId="0" applyFont="1" applyFill="1" applyBorder="1" applyAlignment="1">
      <alignment vertical="center" wrapText="1"/>
    </xf>
    <xf numFmtId="0" fontId="18" fillId="0" borderId="40" xfId="0" applyFont="1" applyFill="1" applyBorder="1" applyAlignment="1">
      <alignment vertical="center"/>
    </xf>
    <xf numFmtId="0" fontId="30" fillId="4" borderId="33" xfId="0" applyFont="1" applyFill="1" applyBorder="1" applyAlignment="1">
      <alignment horizontal="center" vertical="center" shrinkToFit="1"/>
    </xf>
    <xf numFmtId="0" fontId="30" fillId="4" borderId="29" xfId="0" applyFont="1" applyFill="1" applyBorder="1" applyAlignment="1">
      <alignment horizontal="center" vertical="center" shrinkToFit="1"/>
    </xf>
    <xf numFmtId="0" fontId="30" fillId="4" borderId="31" xfId="0" applyFont="1" applyFill="1" applyBorder="1" applyAlignment="1">
      <alignment horizontal="center" vertical="center" shrinkToFit="1"/>
    </xf>
    <xf numFmtId="0" fontId="18" fillId="0" borderId="13" xfId="0" applyFont="1" applyFill="1" applyBorder="1" applyAlignment="1">
      <alignment vertical="center" wrapText="1"/>
    </xf>
    <xf numFmtId="178" fontId="17" fillId="4" borderId="37" xfId="0" applyNumberFormat="1" applyFont="1" applyFill="1" applyBorder="1" applyAlignment="1">
      <alignment horizontal="center" vertical="center"/>
    </xf>
    <xf numFmtId="178" fontId="17" fillId="4" borderId="36" xfId="0" applyNumberFormat="1" applyFont="1" applyFill="1" applyBorder="1" applyAlignment="1">
      <alignment horizontal="center" vertical="center"/>
    </xf>
    <xf numFmtId="176" fontId="16" fillId="4" borderId="20" xfId="0" applyNumberFormat="1" applyFont="1" applyFill="1" applyBorder="1" applyAlignment="1">
      <alignment horizontal="center" vertical="center"/>
    </xf>
    <xf numFmtId="0" fontId="32" fillId="3" borderId="41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178" fontId="15" fillId="4" borderId="20" xfId="0" applyNumberFormat="1" applyFont="1" applyFill="1" applyBorder="1" applyAlignment="1">
      <alignment horizontal="center" vertical="center" wrapText="1"/>
    </xf>
    <xf numFmtId="178" fontId="15" fillId="4" borderId="20" xfId="0" applyNumberFormat="1" applyFont="1" applyFill="1" applyBorder="1" applyAlignment="1">
      <alignment horizontal="center" vertical="center"/>
    </xf>
    <xf numFmtId="178" fontId="15" fillId="4" borderId="15" xfId="0" applyNumberFormat="1" applyFont="1" applyFill="1" applyBorder="1" applyAlignment="1">
      <alignment horizontal="center" vertical="center"/>
    </xf>
    <xf numFmtId="0" fontId="18" fillId="9" borderId="10" xfId="0" applyFont="1" applyFill="1" applyBorder="1" applyAlignment="1">
      <alignment horizontal="center" vertical="center"/>
    </xf>
    <xf numFmtId="0" fontId="18" fillId="9" borderId="7" xfId="0" applyFont="1" applyFill="1" applyBorder="1" applyAlignment="1">
      <alignment horizontal="center" vertical="center"/>
    </xf>
    <xf numFmtId="178" fontId="15" fillId="4" borderId="5" xfId="0" applyNumberFormat="1" applyFont="1" applyFill="1" applyBorder="1" applyAlignment="1">
      <alignment horizontal="center" vertical="center" wrapText="1"/>
    </xf>
    <xf numFmtId="178" fontId="15" fillId="4" borderId="5" xfId="0" applyNumberFormat="1" applyFont="1" applyFill="1" applyBorder="1" applyAlignment="1">
      <alignment horizontal="center" vertical="center"/>
    </xf>
    <xf numFmtId="178" fontId="15" fillId="4" borderId="3" xfId="0" applyNumberFormat="1" applyFont="1" applyFill="1" applyBorder="1" applyAlignment="1">
      <alignment horizontal="center" vertical="center"/>
    </xf>
    <xf numFmtId="178" fontId="15" fillId="9" borderId="12" xfId="0" applyNumberFormat="1" applyFont="1" applyFill="1" applyBorder="1" applyAlignment="1">
      <alignment horizontal="center" vertical="center" wrapText="1"/>
    </xf>
    <xf numFmtId="178" fontId="15" fillId="9" borderId="13" xfId="0" applyNumberFormat="1" applyFont="1" applyFill="1" applyBorder="1" applyAlignment="1">
      <alignment horizontal="center" vertical="center" wrapText="1"/>
    </xf>
    <xf numFmtId="178" fontId="15" fillId="9" borderId="13" xfId="0" applyNumberFormat="1" applyFont="1" applyFill="1" applyBorder="1" applyAlignment="1">
      <alignment horizontal="center" vertical="center"/>
    </xf>
    <xf numFmtId="178" fontId="16" fillId="11" borderId="11" xfId="0" applyNumberFormat="1" applyFont="1" applyFill="1" applyBorder="1" applyAlignment="1">
      <alignment horizontal="center" vertical="center"/>
    </xf>
    <xf numFmtId="178" fontId="16" fillId="11" borderId="3" xfId="0" applyNumberFormat="1" applyFont="1" applyFill="1" applyBorder="1" applyAlignment="1">
      <alignment horizontal="center" vertical="center"/>
    </xf>
    <xf numFmtId="178" fontId="16" fillId="11" borderId="9" xfId="0" applyNumberFormat="1" applyFont="1" applyFill="1" applyBorder="1" applyAlignment="1">
      <alignment horizontal="center" vertical="center" wrapText="1"/>
    </xf>
    <xf numFmtId="178" fontId="16" fillId="11" borderId="4" xfId="0" applyNumberFormat="1" applyFont="1" applyFill="1" applyBorder="1" applyAlignment="1">
      <alignment horizontal="center" vertical="center" wrapText="1"/>
    </xf>
    <xf numFmtId="178" fontId="14" fillId="0" borderId="23" xfId="0" applyNumberFormat="1" applyFont="1" applyFill="1" applyBorder="1" applyAlignment="1">
      <alignment horizontal="center" vertical="center" wrapText="1"/>
    </xf>
    <xf numFmtId="178" fontId="16" fillId="10" borderId="3" xfId="0" applyNumberFormat="1" applyFont="1" applyFill="1" applyBorder="1" applyAlignment="1">
      <alignment horizontal="center" vertical="center" wrapText="1"/>
    </xf>
    <xf numFmtId="178" fontId="16" fillId="10" borderId="23" xfId="0" applyNumberFormat="1" applyFont="1" applyFill="1" applyBorder="1" applyAlignment="1">
      <alignment horizontal="center" vertical="center" wrapText="1"/>
    </xf>
    <xf numFmtId="178" fontId="14" fillId="0" borderId="23" xfId="0" quotePrefix="1" applyNumberFormat="1" applyFont="1" applyFill="1" applyBorder="1" applyAlignment="1">
      <alignment horizontal="center" vertical="center" wrapText="1"/>
    </xf>
    <xf numFmtId="178" fontId="16" fillId="10" borderId="8" xfId="0" applyNumberFormat="1" applyFont="1" applyFill="1" applyBorder="1" applyAlignment="1">
      <alignment horizontal="center" vertical="center"/>
    </xf>
    <xf numFmtId="178" fontId="16" fillId="10" borderId="2" xfId="0" applyNumberFormat="1" applyFont="1" applyFill="1" applyBorder="1" applyAlignment="1">
      <alignment horizontal="center" vertical="center"/>
    </xf>
    <xf numFmtId="178" fontId="16" fillId="10" borderId="9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40" fontId="6" fillId="4" borderId="1" xfId="0" applyNumberFormat="1" applyFont="1" applyFill="1" applyBorder="1" applyAlignment="1">
      <alignment horizontal="center" vertical="center" wrapText="1"/>
    </xf>
    <xf numFmtId="4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</cellXfs>
  <cellStyles count="16">
    <cellStyle name="20% - 강조색3 2" xfId="4"/>
    <cellStyle name="강조색2 2" xfId="5"/>
    <cellStyle name="백분율 2" xfId="1"/>
    <cellStyle name="백분율 2 2" xfId="6"/>
    <cellStyle name="쉼표 [0] 2" xfId="14"/>
    <cellStyle name="쉼표 [0] 4" xfId="7"/>
    <cellStyle name="스타일 1" xfId="8"/>
    <cellStyle name="입력 2" xfId="9"/>
    <cellStyle name="입력 2 2" xfId="15"/>
    <cellStyle name="표준" xfId="0" builtinId="0"/>
    <cellStyle name="표준 2" xfId="2"/>
    <cellStyle name="표준 2 2" xfId="10"/>
    <cellStyle name="표준 3" xfId="3"/>
    <cellStyle name="표준 4" xfId="11"/>
    <cellStyle name="표준 5" xfId="12"/>
    <cellStyle name="표준 6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45236;%20&#47928;&#49436;\&#47588;&#51649;%20&#54260;&#45908;\&#51064;&#49324;\&#51064;&#49324;&#54217;&#44032;\2010&#45380;%20&#54217;&#44032;\&#44208;&#44284;_&#54616;&#48152;&#44592;\&#51064;&#49324;%20&#54217;&#44032;%20&#50577;&#49885;(&#49688;&#52636;&#48512;&#50857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cuments%20and%20Settings\owner\Local%20Settings\Temporary%20Internet%20Files\Content.IE5\OL67G9EN\&#51064;&#49324;%20&#54217;&#44032;%20&#50577;&#49885;(&#45824;&#54364;&#51060;&#49324;%20&#49324;&#5085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향1차(팀장급)"/>
      <sheetName val="하향2차(팀원)"/>
      <sheetName val="추천서"/>
      <sheetName val="하향2차(팀원) (지원)"/>
      <sheetName val="하향2차(영업)"/>
      <sheetName val="MACY"/>
    </sheetNames>
    <sheetDataSet>
      <sheetData sheetId="0">
        <row r="6">
          <cell r="C6">
            <v>5</v>
          </cell>
          <cell r="D6">
            <v>4</v>
          </cell>
          <cell r="E6">
            <v>3</v>
          </cell>
          <cell r="F6">
            <v>2</v>
          </cell>
          <cell r="G6">
            <v>1</v>
          </cell>
        </row>
      </sheetData>
      <sheetData sheetId="1"/>
      <sheetData sheetId="2" refreshError="1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향1차(부서장급)"/>
      <sheetName val="하향2차(팀장)"/>
    </sheetNames>
    <sheetDataSet>
      <sheetData sheetId="0">
        <row r="6">
          <cell r="C6">
            <v>5</v>
          </cell>
          <cell r="D6">
            <v>4</v>
          </cell>
          <cell r="E6">
            <v>3</v>
          </cell>
          <cell r="F6">
            <v>2</v>
          </cell>
          <cell r="G6">
            <v>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zoomScale="70" zoomScaleNormal="70" zoomScaleSheetLayoutView="85" workbookViewId="0">
      <selection activeCell="T16" sqref="T16"/>
    </sheetView>
  </sheetViews>
  <sheetFormatPr defaultRowHeight="24.75" customHeight="1" x14ac:dyDescent="0.3"/>
  <cols>
    <col min="1" max="1" width="21" style="39" customWidth="1"/>
    <col min="2" max="12" width="15.375" style="39" customWidth="1"/>
    <col min="13" max="16384" width="9" style="39"/>
  </cols>
  <sheetData>
    <row r="1" spans="1:12" ht="69" customHeight="1" thickBot="1" x14ac:dyDescent="0.35">
      <c r="A1" s="104" t="s">
        <v>157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1:12" ht="30" customHeight="1" thickBot="1" x14ac:dyDescent="0.35">
      <c r="A2" s="105" t="s">
        <v>150</v>
      </c>
      <c r="B2" s="47"/>
      <c r="C2" s="111" t="s">
        <v>161</v>
      </c>
      <c r="D2" s="111"/>
      <c r="E2" s="111"/>
      <c r="F2" s="111"/>
      <c r="G2" s="111"/>
      <c r="H2" s="111"/>
      <c r="I2" s="111"/>
      <c r="J2" s="111"/>
      <c r="K2" s="111"/>
      <c r="L2" s="112"/>
    </row>
    <row r="3" spans="1:12" ht="24.75" customHeight="1" x14ac:dyDescent="0.3">
      <c r="A3" s="106"/>
      <c r="B3" s="116" t="s">
        <v>162</v>
      </c>
      <c r="C3" s="119" t="s">
        <v>140</v>
      </c>
      <c r="D3" s="120"/>
      <c r="E3" s="120"/>
      <c r="F3" s="120"/>
      <c r="G3" s="120"/>
      <c r="H3" s="127" t="s">
        <v>141</v>
      </c>
      <c r="I3" s="128"/>
      <c r="J3" s="129"/>
      <c r="K3" s="113" t="s">
        <v>163</v>
      </c>
      <c r="L3" s="108" t="s">
        <v>164</v>
      </c>
    </row>
    <row r="4" spans="1:12" ht="24.75" customHeight="1" x14ac:dyDescent="0.3">
      <c r="A4" s="106"/>
      <c r="B4" s="117"/>
      <c r="C4" s="121" t="s">
        <v>142</v>
      </c>
      <c r="D4" s="123" t="s">
        <v>143</v>
      </c>
      <c r="E4" s="123" t="s">
        <v>146</v>
      </c>
      <c r="F4" s="123" t="s">
        <v>147</v>
      </c>
      <c r="G4" s="123" t="s">
        <v>158</v>
      </c>
      <c r="H4" s="124" t="s">
        <v>144</v>
      </c>
      <c r="I4" s="123" t="s">
        <v>159</v>
      </c>
      <c r="J4" s="126" t="s">
        <v>160</v>
      </c>
      <c r="K4" s="114"/>
      <c r="L4" s="109"/>
    </row>
    <row r="5" spans="1:12" ht="24.75" customHeight="1" x14ac:dyDescent="0.3">
      <c r="A5" s="107"/>
      <c r="B5" s="118"/>
      <c r="C5" s="122"/>
      <c r="D5" s="123"/>
      <c r="E5" s="123"/>
      <c r="F5" s="123"/>
      <c r="G5" s="123"/>
      <c r="H5" s="125"/>
      <c r="I5" s="123"/>
      <c r="J5" s="123"/>
      <c r="K5" s="115"/>
      <c r="L5" s="110"/>
    </row>
    <row r="6" spans="1:12" ht="32.25" customHeight="1" x14ac:dyDescent="0.3">
      <c r="A6" s="81" t="s">
        <v>148</v>
      </c>
      <c r="B6" s="45">
        <v>100</v>
      </c>
      <c r="C6" s="48">
        <v>30</v>
      </c>
      <c r="D6" s="82">
        <v>10</v>
      </c>
      <c r="E6" s="82">
        <v>5</v>
      </c>
      <c r="F6" s="82">
        <v>5</v>
      </c>
      <c r="G6" s="82">
        <v>10</v>
      </c>
      <c r="H6" s="83">
        <v>70</v>
      </c>
      <c r="I6" s="82">
        <v>40</v>
      </c>
      <c r="J6" s="82">
        <v>30</v>
      </c>
      <c r="K6" s="84">
        <v>1</v>
      </c>
      <c r="L6" s="103">
        <v>-1</v>
      </c>
    </row>
    <row r="7" spans="1:12" ht="32.25" customHeight="1" thickBot="1" x14ac:dyDescent="0.35">
      <c r="A7" s="85" t="s">
        <v>149</v>
      </c>
      <c r="B7" s="46">
        <v>93.393767091922868</v>
      </c>
      <c r="C7" s="53">
        <v>29.013000000000002</v>
      </c>
      <c r="D7" s="86">
        <v>10</v>
      </c>
      <c r="E7" s="86">
        <v>4.7780000000000005</v>
      </c>
      <c r="F7" s="86">
        <v>5</v>
      </c>
      <c r="G7" s="86">
        <v>9.2349999999999994</v>
      </c>
      <c r="H7" s="87">
        <v>63.780767091922868</v>
      </c>
      <c r="I7" s="86">
        <v>36.662267091922878</v>
      </c>
      <c r="J7" s="86">
        <v>27.118500000000001</v>
      </c>
      <c r="K7" s="88">
        <v>0.6</v>
      </c>
      <c r="L7" s="54">
        <v>0</v>
      </c>
    </row>
    <row r="8" spans="1:12" ht="32.25" customHeight="1" x14ac:dyDescent="0.3">
      <c r="A8" s="89"/>
      <c r="B8" s="49">
        <v>96.72999999999999</v>
      </c>
      <c r="C8" s="50">
        <v>29.68</v>
      </c>
      <c r="D8" s="51">
        <v>10</v>
      </c>
      <c r="E8" s="51">
        <v>5</v>
      </c>
      <c r="F8" s="51">
        <v>5</v>
      </c>
      <c r="G8" s="52">
        <v>9.68</v>
      </c>
      <c r="H8" s="56">
        <v>66.05</v>
      </c>
      <c r="I8" s="59">
        <v>37.700000000000003</v>
      </c>
      <c r="J8" s="57">
        <v>28.349999999999998</v>
      </c>
      <c r="K8" s="55">
        <v>1</v>
      </c>
      <c r="L8" s="101">
        <v>0</v>
      </c>
    </row>
    <row r="9" spans="1:12" ht="32.25" customHeight="1" x14ac:dyDescent="0.3">
      <c r="A9" s="90"/>
      <c r="B9" s="49">
        <v>94.324833333333302</v>
      </c>
      <c r="C9" s="50">
        <v>29.22</v>
      </c>
      <c r="D9" s="91">
        <v>10</v>
      </c>
      <c r="E9" s="91">
        <v>4.9400000000000004</v>
      </c>
      <c r="F9" s="91">
        <v>5</v>
      </c>
      <c r="G9" s="92">
        <v>9.2799999999999994</v>
      </c>
      <c r="H9" s="56">
        <v>64.104833333333332</v>
      </c>
      <c r="I9" s="59">
        <v>36.324833333333331</v>
      </c>
      <c r="J9" s="58">
        <v>27.779999999999998</v>
      </c>
      <c r="K9" s="93">
        <v>1</v>
      </c>
      <c r="L9" s="101">
        <v>0</v>
      </c>
    </row>
    <row r="10" spans="1:12" ht="32.25" customHeight="1" x14ac:dyDescent="0.3">
      <c r="A10" s="94"/>
      <c r="B10" s="49">
        <v>93.140296896551718</v>
      </c>
      <c r="C10" s="50">
        <v>28.93</v>
      </c>
      <c r="D10" s="91">
        <v>10</v>
      </c>
      <c r="E10" s="91">
        <v>4.82</v>
      </c>
      <c r="F10" s="91">
        <v>5</v>
      </c>
      <c r="G10" s="92">
        <v>9.11</v>
      </c>
      <c r="H10" s="56">
        <v>64.210296896551725</v>
      </c>
      <c r="I10" s="59">
        <v>36.760296896551722</v>
      </c>
      <c r="J10" s="58">
        <v>27.45</v>
      </c>
      <c r="K10" s="93">
        <v>0</v>
      </c>
      <c r="L10" s="101">
        <v>0</v>
      </c>
    </row>
    <row r="11" spans="1:12" ht="32.25" customHeight="1" x14ac:dyDescent="0.3">
      <c r="A11" s="95"/>
      <c r="B11" s="49">
        <v>92.021000000000001</v>
      </c>
      <c r="C11" s="50">
        <v>28.740000000000002</v>
      </c>
      <c r="D11" s="91">
        <v>10</v>
      </c>
      <c r="E11" s="91">
        <v>4.67</v>
      </c>
      <c r="F11" s="91">
        <v>5</v>
      </c>
      <c r="G11" s="92">
        <v>9.07</v>
      </c>
      <c r="H11" s="56">
        <v>63.280999999999999</v>
      </c>
      <c r="I11" s="59">
        <v>36.326000000000001</v>
      </c>
      <c r="J11" s="58">
        <v>26.954999999999998</v>
      </c>
      <c r="K11" s="93">
        <v>0</v>
      </c>
      <c r="L11" s="101">
        <v>0</v>
      </c>
    </row>
    <row r="12" spans="1:12" ht="32.25" customHeight="1" x14ac:dyDescent="0.3">
      <c r="A12" s="94"/>
      <c r="B12" s="49">
        <v>94.054999999999993</v>
      </c>
      <c r="C12" s="50">
        <v>29.28</v>
      </c>
      <c r="D12" s="91">
        <v>10</v>
      </c>
      <c r="E12" s="91">
        <v>4.97</v>
      </c>
      <c r="F12" s="91">
        <v>5</v>
      </c>
      <c r="G12" s="92">
        <v>9.31</v>
      </c>
      <c r="H12" s="56">
        <v>63.774999999999991</v>
      </c>
      <c r="I12" s="59">
        <v>36.97</v>
      </c>
      <c r="J12" s="58">
        <v>26.804999999999996</v>
      </c>
      <c r="K12" s="93">
        <v>1</v>
      </c>
      <c r="L12" s="101">
        <v>0</v>
      </c>
    </row>
    <row r="13" spans="1:12" ht="32.25" customHeight="1" x14ac:dyDescent="0.3">
      <c r="A13" s="94"/>
      <c r="B13" s="49">
        <v>94.201666666666654</v>
      </c>
      <c r="C13" s="50">
        <v>28.32</v>
      </c>
      <c r="D13" s="91">
        <v>10</v>
      </c>
      <c r="E13" s="91">
        <v>4.0599999999999996</v>
      </c>
      <c r="F13" s="91">
        <v>5</v>
      </c>
      <c r="G13" s="92">
        <v>9.26</v>
      </c>
      <c r="H13" s="56">
        <v>64.881666666666661</v>
      </c>
      <c r="I13" s="59">
        <v>37.596666666666664</v>
      </c>
      <c r="J13" s="58">
        <v>27.285</v>
      </c>
      <c r="K13" s="93">
        <v>1</v>
      </c>
      <c r="L13" s="101">
        <v>0</v>
      </c>
    </row>
    <row r="14" spans="1:12" ht="32.25" customHeight="1" x14ac:dyDescent="0.3">
      <c r="A14" s="94"/>
      <c r="B14" s="49">
        <v>93.481919419096513</v>
      </c>
      <c r="C14" s="50">
        <v>29.13</v>
      </c>
      <c r="D14" s="91">
        <v>10</v>
      </c>
      <c r="E14" s="91">
        <v>4.97</v>
      </c>
      <c r="F14" s="91">
        <v>5</v>
      </c>
      <c r="G14" s="92">
        <v>9.16</v>
      </c>
      <c r="H14" s="56">
        <v>63.351919419096518</v>
      </c>
      <c r="I14" s="59">
        <v>36.606919419096521</v>
      </c>
      <c r="J14" s="58">
        <v>26.745000000000001</v>
      </c>
      <c r="K14" s="93">
        <v>1</v>
      </c>
      <c r="L14" s="101">
        <v>0</v>
      </c>
    </row>
    <row r="15" spans="1:12" ht="32.25" customHeight="1" x14ac:dyDescent="0.3">
      <c r="A15" s="94"/>
      <c r="B15" s="49">
        <v>91.456871270247234</v>
      </c>
      <c r="C15" s="50">
        <v>28.52</v>
      </c>
      <c r="D15" s="91">
        <v>10</v>
      </c>
      <c r="E15" s="91">
        <v>4.3600000000000003</v>
      </c>
      <c r="F15" s="91">
        <v>5</v>
      </c>
      <c r="G15" s="92">
        <v>9.16</v>
      </c>
      <c r="H15" s="56">
        <v>62.936871270247231</v>
      </c>
      <c r="I15" s="59">
        <v>36.956871270247234</v>
      </c>
      <c r="J15" s="58">
        <v>25.979999999999997</v>
      </c>
      <c r="K15" s="93">
        <v>0</v>
      </c>
      <c r="L15" s="101">
        <v>0</v>
      </c>
    </row>
    <row r="16" spans="1:12" ht="32.25" customHeight="1" x14ac:dyDescent="0.3">
      <c r="A16" s="100"/>
      <c r="B16" s="49">
        <v>93.169416666666663</v>
      </c>
      <c r="C16" s="50">
        <v>29.150000000000002</v>
      </c>
      <c r="D16" s="91">
        <v>10</v>
      </c>
      <c r="E16" s="91">
        <v>4.99</v>
      </c>
      <c r="F16" s="91">
        <v>5</v>
      </c>
      <c r="G16" s="92">
        <v>9.16</v>
      </c>
      <c r="H16" s="56">
        <v>64.019416666666658</v>
      </c>
      <c r="I16" s="59">
        <v>36.764416666666662</v>
      </c>
      <c r="J16" s="58">
        <v>27.254999999999999</v>
      </c>
      <c r="K16" s="93">
        <v>0</v>
      </c>
      <c r="L16" s="101">
        <v>0</v>
      </c>
    </row>
    <row r="17" spans="1:12" ht="32.25" customHeight="1" thickBot="1" x14ac:dyDescent="0.35">
      <c r="A17" s="96"/>
      <c r="B17" s="60">
        <v>91.356666666666655</v>
      </c>
      <c r="C17" s="61">
        <v>29.16</v>
      </c>
      <c r="D17" s="62">
        <v>10</v>
      </c>
      <c r="E17" s="62">
        <v>5</v>
      </c>
      <c r="F17" s="62">
        <v>5</v>
      </c>
      <c r="G17" s="63">
        <v>9.16</v>
      </c>
      <c r="H17" s="64">
        <v>61.196666666666658</v>
      </c>
      <c r="I17" s="65">
        <v>34.61666666666666</v>
      </c>
      <c r="J17" s="66">
        <v>26.58</v>
      </c>
      <c r="K17" s="67">
        <v>1</v>
      </c>
      <c r="L17" s="102">
        <v>0</v>
      </c>
    </row>
    <row r="18" spans="1:12" ht="27" customHeight="1" x14ac:dyDescent="0.3">
      <c r="A18" s="98" t="s">
        <v>166</v>
      </c>
      <c r="B18" s="68">
        <f>MAX(B8:B17)</f>
        <v>96.72999999999999</v>
      </c>
      <c r="C18" s="69"/>
      <c r="D18" s="70">
        <v>10</v>
      </c>
      <c r="E18" s="70">
        <v>5</v>
      </c>
      <c r="F18" s="70">
        <v>5</v>
      </c>
      <c r="G18" s="70">
        <v>9.68</v>
      </c>
      <c r="H18" s="69"/>
      <c r="I18" s="70">
        <v>37.700000000000003</v>
      </c>
      <c r="J18" s="70">
        <v>28.349999999999998</v>
      </c>
      <c r="K18" s="70">
        <v>1</v>
      </c>
      <c r="L18" s="71"/>
    </row>
    <row r="19" spans="1:12" ht="27" customHeight="1" x14ac:dyDescent="0.3">
      <c r="A19" s="99" t="s">
        <v>167</v>
      </c>
      <c r="B19" s="72">
        <f>MIN(B8:B17)</f>
        <v>91.356666666666655</v>
      </c>
      <c r="C19" s="73"/>
      <c r="D19" s="74">
        <v>10</v>
      </c>
      <c r="E19" s="74">
        <v>4.0599999999999996</v>
      </c>
      <c r="F19" s="74">
        <v>5</v>
      </c>
      <c r="G19" s="74">
        <v>9.07</v>
      </c>
      <c r="H19" s="73"/>
      <c r="I19" s="74">
        <v>34.61666666666666</v>
      </c>
      <c r="J19" s="74">
        <v>25.979999999999997</v>
      </c>
      <c r="K19" s="74">
        <v>0</v>
      </c>
      <c r="L19" s="75"/>
    </row>
    <row r="20" spans="1:12" ht="27" customHeight="1" thickBot="1" x14ac:dyDescent="0.35">
      <c r="A20" s="97" t="s">
        <v>165</v>
      </c>
      <c r="B20" s="76">
        <f>B18-B19</f>
        <v>5.3733333333333348</v>
      </c>
      <c r="C20" s="77"/>
      <c r="D20" s="78">
        <v>0</v>
      </c>
      <c r="E20" s="78">
        <v>0.94000000000000039</v>
      </c>
      <c r="F20" s="78">
        <v>0</v>
      </c>
      <c r="G20" s="78">
        <v>0.60999999999999943</v>
      </c>
      <c r="H20" s="79"/>
      <c r="I20" s="78">
        <v>3.0833333333333428</v>
      </c>
      <c r="J20" s="78">
        <v>2.370000000000001</v>
      </c>
      <c r="K20" s="78">
        <v>1</v>
      </c>
      <c r="L20" s="80"/>
    </row>
    <row r="21" spans="1:12" ht="24.75" customHeight="1" x14ac:dyDescent="0.3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</row>
  </sheetData>
  <mergeCells count="16">
    <mergeCell ref="A1:L1"/>
    <mergeCell ref="A2:A5"/>
    <mergeCell ref="L3:L5"/>
    <mergeCell ref="C2:L2"/>
    <mergeCell ref="K3:K5"/>
    <mergeCell ref="B3:B5"/>
    <mergeCell ref="C3:G3"/>
    <mergeCell ref="C4:C5"/>
    <mergeCell ref="D4:D5"/>
    <mergeCell ref="E4:E5"/>
    <mergeCell ref="F4:F5"/>
    <mergeCell ref="G4:G5"/>
    <mergeCell ref="H4:H5"/>
    <mergeCell ref="I4:I5"/>
    <mergeCell ref="J4:J5"/>
    <mergeCell ref="H3:J3"/>
  </mergeCells>
  <phoneticPr fontId="1" type="noConversion"/>
  <pageMargins left="0.39370078740157483" right="0.39370078740157483" top="0.74803149606299213" bottom="0.74803149606299213" header="0.31496062992125984" footer="0.31496062992125984"/>
  <pageSetup paperSize="8" scale="9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6" sqref="G2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1"/>
  <sheetViews>
    <sheetView showGridLines="0" view="pageBreakPreview" zoomScaleNormal="100" zoomScaleSheetLayoutView="100" workbookViewId="0">
      <pane xSplit="2" ySplit="5" topLeftCell="C6" activePane="bottomRight" state="frozen"/>
      <selection activeCell="G16" sqref="G16"/>
      <selection pane="topRight" activeCell="G16" sqref="G16"/>
      <selection pane="bottomLeft" activeCell="G16" sqref="G16"/>
      <selection pane="bottomRight" sqref="A1:K1"/>
    </sheetView>
  </sheetViews>
  <sheetFormatPr defaultRowHeight="12" x14ac:dyDescent="0.3"/>
  <cols>
    <col min="1" max="1" width="20.625" style="38" customWidth="1"/>
    <col min="2" max="2" width="12.125" style="37" bestFit="1" customWidth="1"/>
    <col min="3" max="3" width="10.125" style="37" bestFit="1" customWidth="1"/>
    <col min="4" max="4" width="6.125" style="37" bestFit="1" customWidth="1"/>
    <col min="5" max="5" width="6.125" style="37" customWidth="1"/>
    <col min="6" max="6" width="14.75" style="37" customWidth="1"/>
    <col min="7" max="7" width="16.125" style="37" bestFit="1" customWidth="1"/>
    <col min="8" max="8" width="11" style="37" bestFit="1" customWidth="1"/>
    <col min="9" max="9" width="14.125" style="37" bestFit="1" customWidth="1"/>
    <col min="10" max="10" width="11" style="37" bestFit="1" customWidth="1"/>
    <col min="11" max="11" width="18.25" style="37" customWidth="1"/>
    <col min="12" max="12" width="23" style="37" hidden="1" customWidth="1"/>
    <col min="13" max="17" width="0" style="37" hidden="1" customWidth="1"/>
    <col min="18" max="18" width="0.125" style="37" customWidth="1"/>
    <col min="19" max="16384" width="9" style="37"/>
  </cols>
  <sheetData>
    <row r="1" spans="1:17" s="1" customFormat="1" ht="58.5" customHeight="1" x14ac:dyDescent="0.3">
      <c r="A1" s="130" t="s">
        <v>145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</row>
    <row r="2" spans="1:17" s="2" customFormat="1" ht="27" customHeight="1" x14ac:dyDescent="0.3">
      <c r="A2" s="131" t="s">
        <v>1</v>
      </c>
      <c r="B2" s="131"/>
      <c r="C2" s="131" t="s">
        <v>7</v>
      </c>
      <c r="D2" s="131"/>
      <c r="E2" s="131"/>
      <c r="F2" s="132" t="s">
        <v>10</v>
      </c>
      <c r="G2" s="132" t="s">
        <v>8</v>
      </c>
      <c r="H2" s="132"/>
      <c r="I2" s="132"/>
      <c r="J2" s="132"/>
      <c r="K2" s="131" t="s">
        <v>11</v>
      </c>
      <c r="N2" s="3"/>
      <c r="O2" s="4"/>
      <c r="P2" s="4"/>
      <c r="Q2" s="4"/>
    </row>
    <row r="3" spans="1:17" s="2" customFormat="1" ht="17.25" customHeight="1" x14ac:dyDescent="0.3">
      <c r="A3" s="5" t="s">
        <v>0</v>
      </c>
      <c r="B3" s="5" t="s">
        <v>2</v>
      </c>
      <c r="C3" s="131"/>
      <c r="D3" s="131"/>
      <c r="E3" s="131"/>
      <c r="F3" s="132"/>
      <c r="G3" s="6" t="s">
        <v>139</v>
      </c>
      <c r="H3" s="6" t="s">
        <v>136</v>
      </c>
      <c r="I3" s="6" t="s">
        <v>137</v>
      </c>
      <c r="J3" s="7" t="s">
        <v>138</v>
      </c>
      <c r="K3" s="131"/>
      <c r="N3" s="3"/>
      <c r="O3" s="4"/>
      <c r="P3" s="4"/>
      <c r="Q3" s="4"/>
    </row>
    <row r="4" spans="1:17" s="2" customFormat="1" ht="17.25" customHeight="1" x14ac:dyDescent="0.3">
      <c r="A4" s="5" t="s">
        <v>3</v>
      </c>
      <c r="B4" s="6">
        <f>SUM(G4:J4)</f>
        <v>100</v>
      </c>
      <c r="C4" s="131" t="s">
        <v>6</v>
      </c>
      <c r="D4" s="134" t="s">
        <v>5</v>
      </c>
      <c r="E4" s="131" t="s">
        <v>9</v>
      </c>
      <c r="F4" s="132"/>
      <c r="G4" s="6">
        <v>50</v>
      </c>
      <c r="H4" s="6">
        <v>15</v>
      </c>
      <c r="I4" s="6">
        <v>20</v>
      </c>
      <c r="J4" s="7">
        <v>15</v>
      </c>
      <c r="K4" s="131"/>
      <c r="N4" s="3"/>
      <c r="O4" s="4"/>
      <c r="P4" s="4"/>
      <c r="Q4" s="4"/>
    </row>
    <row r="5" spans="1:17" s="2" customFormat="1" ht="14.25" x14ac:dyDescent="0.3">
      <c r="A5" s="5" t="s">
        <v>4</v>
      </c>
      <c r="B5" s="6">
        <f>SUM(G5:J5)</f>
        <v>100</v>
      </c>
      <c r="C5" s="131"/>
      <c r="D5" s="134"/>
      <c r="E5" s="134"/>
      <c r="F5" s="133"/>
      <c r="G5" s="6"/>
      <c r="H5" s="6">
        <v>30</v>
      </c>
      <c r="I5" s="6">
        <v>40</v>
      </c>
      <c r="J5" s="6">
        <v>30</v>
      </c>
      <c r="K5" s="131"/>
      <c r="L5" s="11" t="s">
        <v>151</v>
      </c>
      <c r="M5" s="17" t="s">
        <v>152</v>
      </c>
      <c r="N5" s="3"/>
      <c r="O5" s="4"/>
      <c r="P5" s="4"/>
      <c r="Q5" s="4"/>
    </row>
    <row r="6" spans="1:17" s="11" customFormat="1" ht="21.95" customHeight="1" x14ac:dyDescent="0.3">
      <c r="A6" s="8" t="s">
        <v>107</v>
      </c>
      <c r="B6" s="8"/>
      <c r="C6" s="9"/>
      <c r="D6" s="8"/>
      <c r="E6" s="8"/>
      <c r="F6" s="9">
        <v>28</v>
      </c>
      <c r="G6" s="8"/>
      <c r="H6" s="8"/>
      <c r="I6" s="8"/>
      <c r="J6" s="8"/>
      <c r="K6" s="10"/>
    </row>
    <row r="7" spans="1:17" s="17" customFormat="1" ht="21.95" customHeight="1" x14ac:dyDescent="0.3">
      <c r="A7" s="12" t="s">
        <v>14</v>
      </c>
      <c r="B7" s="13" t="s">
        <v>54</v>
      </c>
      <c r="C7" s="14">
        <f>SUM(G7:J7)</f>
        <v>98.4</v>
      </c>
      <c r="D7" s="12"/>
      <c r="E7" s="40">
        <f>C7*2/100</f>
        <v>1.9680000000000002</v>
      </c>
      <c r="F7" s="15">
        <f>F6</f>
        <v>28</v>
      </c>
      <c r="G7" s="15">
        <f>L7*50/10</f>
        <v>48.4</v>
      </c>
      <c r="H7" s="15">
        <v>15</v>
      </c>
      <c r="I7" s="15">
        <v>20</v>
      </c>
      <c r="J7" s="15">
        <v>15</v>
      </c>
      <c r="K7" s="16">
        <f>SUM(E7:F7)</f>
        <v>29.968</v>
      </c>
      <c r="L7" s="17">
        <v>9.68</v>
      </c>
    </row>
    <row r="8" spans="1:17" s="17" customFormat="1" ht="21.95" customHeight="1" x14ac:dyDescent="0.3">
      <c r="A8" s="18" t="s">
        <v>59</v>
      </c>
      <c r="B8" s="18" t="s">
        <v>4</v>
      </c>
      <c r="C8" s="14">
        <f t="shared" ref="C8:C15" si="0">SUM(G8:J8)</f>
        <v>100</v>
      </c>
      <c r="D8" s="12"/>
      <c r="E8" s="40">
        <f t="shared" ref="E8:E15" si="1">C8*2/100</f>
        <v>2</v>
      </c>
      <c r="F8" s="15">
        <f>F6</f>
        <v>28</v>
      </c>
      <c r="G8" s="19"/>
      <c r="H8" s="15">
        <v>30</v>
      </c>
      <c r="I8" s="19">
        <v>40</v>
      </c>
      <c r="J8" s="19">
        <v>30</v>
      </c>
      <c r="K8" s="16">
        <f>SUM(E8:F8)</f>
        <v>30</v>
      </c>
    </row>
    <row r="9" spans="1:17" s="17" customFormat="1" ht="21.95" customHeight="1" x14ac:dyDescent="0.3">
      <c r="A9" s="18" t="s">
        <v>60</v>
      </c>
      <c r="B9" s="18" t="s">
        <v>4</v>
      </c>
      <c r="C9" s="14">
        <f t="shared" si="0"/>
        <v>100</v>
      </c>
      <c r="D9" s="12"/>
      <c r="E9" s="40">
        <f t="shared" si="1"/>
        <v>2</v>
      </c>
      <c r="F9" s="15">
        <f>(F30*1/12)+(F6*11/12)</f>
        <v>27.950000000000003</v>
      </c>
      <c r="G9" s="19"/>
      <c r="H9" s="15">
        <v>30</v>
      </c>
      <c r="I9" s="19">
        <v>40</v>
      </c>
      <c r="J9" s="19">
        <v>30</v>
      </c>
      <c r="K9" s="16">
        <f>SUM(E9:F9)</f>
        <v>29.950000000000003</v>
      </c>
    </row>
    <row r="10" spans="1:17" s="17" customFormat="1" ht="21.95" customHeight="1" x14ac:dyDescent="0.3">
      <c r="A10" s="18" t="s">
        <v>61</v>
      </c>
      <c r="B10" s="18" t="s">
        <v>4</v>
      </c>
      <c r="C10" s="14">
        <f t="shared" si="0"/>
        <v>100</v>
      </c>
      <c r="D10" s="12"/>
      <c r="E10" s="40">
        <f t="shared" si="1"/>
        <v>2</v>
      </c>
      <c r="F10" s="15">
        <f>F6</f>
        <v>28</v>
      </c>
      <c r="G10" s="19"/>
      <c r="H10" s="15">
        <v>30</v>
      </c>
      <c r="I10" s="19">
        <v>40</v>
      </c>
      <c r="J10" s="19">
        <v>30</v>
      </c>
      <c r="K10" s="16">
        <f t="shared" ref="K10:K15" si="2">SUM(E10:F10)</f>
        <v>30</v>
      </c>
    </row>
    <row r="11" spans="1:17" s="17" customFormat="1" ht="21.95" customHeight="1" x14ac:dyDescent="0.3">
      <c r="A11" s="18" t="s">
        <v>62</v>
      </c>
      <c r="B11" s="18" t="s">
        <v>4</v>
      </c>
      <c r="C11" s="14">
        <f t="shared" si="0"/>
        <v>100</v>
      </c>
      <c r="D11" s="12"/>
      <c r="E11" s="40">
        <f t="shared" si="1"/>
        <v>2</v>
      </c>
      <c r="F11" s="15">
        <f>(F30*1/12)+(F6*11/12)</f>
        <v>27.950000000000003</v>
      </c>
      <c r="G11" s="19"/>
      <c r="H11" s="15">
        <v>30</v>
      </c>
      <c r="I11" s="19">
        <v>40</v>
      </c>
      <c r="J11" s="19">
        <v>30</v>
      </c>
      <c r="K11" s="16">
        <f t="shared" si="2"/>
        <v>29.950000000000003</v>
      </c>
    </row>
    <row r="12" spans="1:17" s="17" customFormat="1" ht="21.95" customHeight="1" x14ac:dyDescent="0.3">
      <c r="A12" s="18" t="s">
        <v>24</v>
      </c>
      <c r="B12" s="18" t="s">
        <v>4</v>
      </c>
      <c r="C12" s="14">
        <f t="shared" si="0"/>
        <v>100</v>
      </c>
      <c r="D12" s="12"/>
      <c r="E12" s="40">
        <f t="shared" si="1"/>
        <v>2</v>
      </c>
      <c r="F12" s="15">
        <f>(F45*1/12)+(F6*11/12)</f>
        <v>27.85</v>
      </c>
      <c r="G12" s="19"/>
      <c r="H12" s="15">
        <v>30</v>
      </c>
      <c r="I12" s="19">
        <v>40</v>
      </c>
      <c r="J12" s="19">
        <v>30</v>
      </c>
      <c r="K12" s="16">
        <f t="shared" si="2"/>
        <v>29.85</v>
      </c>
    </row>
    <row r="13" spans="1:17" s="17" customFormat="1" ht="21.95" customHeight="1" x14ac:dyDescent="0.3">
      <c r="A13" s="18" t="s">
        <v>13</v>
      </c>
      <c r="B13" s="18" t="s">
        <v>4</v>
      </c>
      <c r="C13" s="14">
        <f t="shared" si="0"/>
        <v>100</v>
      </c>
      <c r="D13" s="12"/>
      <c r="E13" s="40">
        <f t="shared" si="1"/>
        <v>2</v>
      </c>
      <c r="F13" s="15">
        <f>F6</f>
        <v>28</v>
      </c>
      <c r="G13" s="19"/>
      <c r="H13" s="15">
        <v>30</v>
      </c>
      <c r="I13" s="19">
        <v>40</v>
      </c>
      <c r="J13" s="19">
        <v>30</v>
      </c>
      <c r="K13" s="16">
        <f t="shared" si="2"/>
        <v>30</v>
      </c>
    </row>
    <row r="14" spans="1:17" s="17" customFormat="1" ht="21.95" customHeight="1" x14ac:dyDescent="0.3">
      <c r="A14" s="18" t="s">
        <v>63</v>
      </c>
      <c r="B14" s="18" t="s">
        <v>4</v>
      </c>
      <c r="C14" s="14">
        <f t="shared" si="0"/>
        <v>100</v>
      </c>
      <c r="D14" s="12"/>
      <c r="E14" s="40">
        <f t="shared" si="1"/>
        <v>2</v>
      </c>
      <c r="F14" s="15">
        <f>F6</f>
        <v>28</v>
      </c>
      <c r="G14" s="19"/>
      <c r="H14" s="15">
        <v>30</v>
      </c>
      <c r="I14" s="19">
        <v>40</v>
      </c>
      <c r="J14" s="19">
        <v>30</v>
      </c>
      <c r="K14" s="16">
        <f t="shared" si="2"/>
        <v>30</v>
      </c>
    </row>
    <row r="15" spans="1:17" s="17" customFormat="1" ht="21.95" customHeight="1" x14ac:dyDescent="0.3">
      <c r="A15" s="18" t="s">
        <v>64</v>
      </c>
      <c r="B15" s="18" t="s">
        <v>4</v>
      </c>
      <c r="C15" s="14">
        <f t="shared" si="0"/>
        <v>100</v>
      </c>
      <c r="D15" s="12"/>
      <c r="E15" s="40">
        <f t="shared" si="1"/>
        <v>2</v>
      </c>
      <c r="F15" s="15">
        <f>F6</f>
        <v>28</v>
      </c>
      <c r="G15" s="19"/>
      <c r="H15" s="15">
        <v>30</v>
      </c>
      <c r="I15" s="19">
        <v>40</v>
      </c>
      <c r="J15" s="19">
        <v>30</v>
      </c>
      <c r="K15" s="16">
        <f t="shared" si="2"/>
        <v>30</v>
      </c>
    </row>
    <row r="16" spans="1:17" s="24" customFormat="1" ht="21.95" customHeight="1" x14ac:dyDescent="0.3">
      <c r="A16" s="20" t="s">
        <v>106</v>
      </c>
      <c r="B16" s="20"/>
      <c r="C16" s="21"/>
      <c r="D16" s="20"/>
      <c r="E16" s="20"/>
      <c r="F16" s="22">
        <v>27.7</v>
      </c>
      <c r="G16" s="22"/>
      <c r="H16" s="22"/>
      <c r="I16" s="22"/>
      <c r="J16" s="22"/>
      <c r="K16" s="23"/>
    </row>
    <row r="17" spans="1:13" s="17" customFormat="1" ht="21.95" customHeight="1" x14ac:dyDescent="0.3">
      <c r="A17" s="12" t="s">
        <v>21</v>
      </c>
      <c r="B17" s="13" t="s">
        <v>54</v>
      </c>
      <c r="C17" s="14">
        <f>SUM(G17:J17)</f>
        <v>98.424999999999997</v>
      </c>
      <c r="D17" s="12"/>
      <c r="E17" s="41">
        <f>C17*2/100</f>
        <v>1.9684999999999999</v>
      </c>
      <c r="F17" s="15">
        <f>F16</f>
        <v>27.7</v>
      </c>
      <c r="G17" s="15">
        <f>L17*50/10</f>
        <v>48.424999999999997</v>
      </c>
      <c r="H17" s="15">
        <v>15</v>
      </c>
      <c r="I17" s="15">
        <v>20</v>
      </c>
      <c r="J17" s="15">
        <v>15</v>
      </c>
      <c r="K17" s="16">
        <f t="shared" ref="K17:K29" si="3">SUM(E17:F17)</f>
        <v>29.668499999999998</v>
      </c>
      <c r="L17" s="42">
        <v>9.6850000000000005</v>
      </c>
    </row>
    <row r="18" spans="1:13" s="17" customFormat="1" ht="21.95" customHeight="1" x14ac:dyDescent="0.3">
      <c r="A18" s="18" t="s">
        <v>15</v>
      </c>
      <c r="B18" s="26" t="s">
        <v>4</v>
      </c>
      <c r="C18" s="14">
        <f t="shared" ref="C18:C29" si="4">SUM(G18:J18)</f>
        <v>100</v>
      </c>
      <c r="D18" s="12"/>
      <c r="E18" s="40">
        <f t="shared" ref="E18:E29" si="5">C18*2/100</f>
        <v>2</v>
      </c>
      <c r="F18" s="15">
        <f>F16</f>
        <v>27.7</v>
      </c>
      <c r="G18" s="15"/>
      <c r="H18" s="15">
        <v>30</v>
      </c>
      <c r="I18" s="19">
        <v>40</v>
      </c>
      <c r="J18" s="19">
        <v>30</v>
      </c>
      <c r="K18" s="16">
        <f t="shared" si="3"/>
        <v>29.7</v>
      </c>
      <c r="L18" s="25"/>
    </row>
    <row r="19" spans="1:13" s="17" customFormat="1" ht="21.95" customHeight="1" x14ac:dyDescent="0.3">
      <c r="A19" s="18" t="s">
        <v>18</v>
      </c>
      <c r="B19" s="26" t="s">
        <v>4</v>
      </c>
      <c r="C19" s="14">
        <f t="shared" si="4"/>
        <v>100</v>
      </c>
      <c r="D19" s="12"/>
      <c r="E19" s="40">
        <f t="shared" si="5"/>
        <v>2</v>
      </c>
      <c r="F19" s="15">
        <f>(F30*1/12)+(F16*11/12)</f>
        <v>27.674999999999997</v>
      </c>
      <c r="G19" s="15"/>
      <c r="H19" s="15">
        <v>30</v>
      </c>
      <c r="I19" s="19">
        <v>40</v>
      </c>
      <c r="J19" s="19">
        <v>30</v>
      </c>
      <c r="K19" s="16">
        <f t="shared" si="3"/>
        <v>29.674999999999997</v>
      </c>
      <c r="L19" s="25"/>
    </row>
    <row r="20" spans="1:13" s="17" customFormat="1" ht="21.95" customHeight="1" x14ac:dyDescent="0.3">
      <c r="A20" s="18" t="s">
        <v>65</v>
      </c>
      <c r="B20" s="26" t="s">
        <v>4</v>
      </c>
      <c r="C20" s="14">
        <f t="shared" si="4"/>
        <v>100</v>
      </c>
      <c r="D20" s="12"/>
      <c r="E20" s="40">
        <f t="shared" si="5"/>
        <v>2</v>
      </c>
      <c r="F20" s="15">
        <f>F16</f>
        <v>27.7</v>
      </c>
      <c r="G20" s="15"/>
      <c r="H20" s="15">
        <v>30</v>
      </c>
      <c r="I20" s="19">
        <v>40</v>
      </c>
      <c r="J20" s="19">
        <v>30</v>
      </c>
      <c r="K20" s="16">
        <f t="shared" si="3"/>
        <v>29.7</v>
      </c>
      <c r="L20" s="25"/>
    </row>
    <row r="21" spans="1:13" s="17" customFormat="1" ht="21.95" customHeight="1" x14ac:dyDescent="0.3">
      <c r="A21" s="18" t="s">
        <v>66</v>
      </c>
      <c r="B21" s="26" t="s">
        <v>4</v>
      </c>
      <c r="C21" s="14">
        <f t="shared" si="4"/>
        <v>100</v>
      </c>
      <c r="D21" s="12"/>
      <c r="E21" s="40">
        <f t="shared" si="5"/>
        <v>2</v>
      </c>
      <c r="F21" s="15">
        <f>(F84*1/12)+(F16*11/12)</f>
        <v>27.599999999999998</v>
      </c>
      <c r="G21" s="15"/>
      <c r="H21" s="15">
        <v>30</v>
      </c>
      <c r="I21" s="19">
        <v>40</v>
      </c>
      <c r="J21" s="19">
        <v>30</v>
      </c>
      <c r="K21" s="16">
        <f t="shared" si="3"/>
        <v>29.599999999999998</v>
      </c>
      <c r="L21" s="25"/>
    </row>
    <row r="22" spans="1:13" s="17" customFormat="1" ht="21.95" customHeight="1" x14ac:dyDescent="0.3">
      <c r="A22" s="18" t="s">
        <v>67</v>
      </c>
      <c r="B22" s="26" t="s">
        <v>4</v>
      </c>
      <c r="C22" s="14">
        <f t="shared" si="4"/>
        <v>100</v>
      </c>
      <c r="D22" s="12"/>
      <c r="E22" s="40">
        <f t="shared" si="5"/>
        <v>2</v>
      </c>
      <c r="F22" s="15">
        <f>(F30*1/12)+(F16*11/12)</f>
        <v>27.674999999999997</v>
      </c>
      <c r="G22" s="15"/>
      <c r="H22" s="15">
        <v>30</v>
      </c>
      <c r="I22" s="19">
        <v>40</v>
      </c>
      <c r="J22" s="19">
        <v>30</v>
      </c>
      <c r="K22" s="16">
        <f t="shared" si="3"/>
        <v>29.674999999999997</v>
      </c>
      <c r="L22" s="25"/>
    </row>
    <row r="23" spans="1:13" s="17" customFormat="1" ht="21.95" customHeight="1" x14ac:dyDescent="0.3">
      <c r="A23" s="18" t="s">
        <v>68</v>
      </c>
      <c r="B23" s="26" t="s">
        <v>4</v>
      </c>
      <c r="C23" s="14">
        <f t="shared" si="4"/>
        <v>100</v>
      </c>
      <c r="D23" s="12"/>
      <c r="E23" s="40">
        <f t="shared" si="5"/>
        <v>2</v>
      </c>
      <c r="F23" s="15">
        <f>F16</f>
        <v>27.7</v>
      </c>
      <c r="G23" s="15"/>
      <c r="H23" s="15">
        <v>30</v>
      </c>
      <c r="I23" s="19">
        <v>40</v>
      </c>
      <c r="J23" s="19">
        <v>30</v>
      </c>
      <c r="K23" s="16">
        <f t="shared" si="3"/>
        <v>29.7</v>
      </c>
      <c r="L23" s="25"/>
    </row>
    <row r="24" spans="1:13" s="17" customFormat="1" ht="21.95" customHeight="1" x14ac:dyDescent="0.3">
      <c r="A24" s="18" t="s">
        <v>69</v>
      </c>
      <c r="B24" s="26" t="s">
        <v>4</v>
      </c>
      <c r="C24" s="14">
        <f t="shared" si="4"/>
        <v>100</v>
      </c>
      <c r="D24" s="12"/>
      <c r="E24" s="40">
        <f t="shared" si="5"/>
        <v>2</v>
      </c>
      <c r="F24" s="15">
        <f>F16</f>
        <v>27.7</v>
      </c>
      <c r="G24" s="15"/>
      <c r="H24" s="15">
        <v>30</v>
      </c>
      <c r="I24" s="19">
        <v>40</v>
      </c>
      <c r="J24" s="19">
        <v>30</v>
      </c>
      <c r="K24" s="16">
        <f t="shared" si="3"/>
        <v>29.7</v>
      </c>
      <c r="L24" s="25"/>
    </row>
    <row r="25" spans="1:13" s="17" customFormat="1" ht="21.95" customHeight="1" x14ac:dyDescent="0.3">
      <c r="A25" s="18" t="s">
        <v>70</v>
      </c>
      <c r="B25" s="26" t="s">
        <v>4</v>
      </c>
      <c r="C25" s="14">
        <f t="shared" si="4"/>
        <v>100</v>
      </c>
      <c r="D25" s="12"/>
      <c r="E25" s="40">
        <f t="shared" si="5"/>
        <v>2</v>
      </c>
      <c r="F25" s="15">
        <f>(F30*1/12)+(F16*11/12)</f>
        <v>27.674999999999997</v>
      </c>
      <c r="G25" s="15"/>
      <c r="H25" s="15">
        <v>30</v>
      </c>
      <c r="I25" s="19">
        <v>40</v>
      </c>
      <c r="J25" s="19">
        <v>30</v>
      </c>
      <c r="K25" s="16">
        <f t="shared" si="3"/>
        <v>29.674999999999997</v>
      </c>
      <c r="L25" s="25"/>
    </row>
    <row r="26" spans="1:13" s="17" customFormat="1" ht="21.95" customHeight="1" x14ac:dyDescent="0.3">
      <c r="A26" s="18" t="s">
        <v>71</v>
      </c>
      <c r="B26" s="26" t="s">
        <v>4</v>
      </c>
      <c r="C26" s="14">
        <f t="shared" si="4"/>
        <v>100</v>
      </c>
      <c r="D26" s="12"/>
      <c r="E26" s="40">
        <f t="shared" si="5"/>
        <v>2</v>
      </c>
      <c r="F26" s="15">
        <f>F16</f>
        <v>27.7</v>
      </c>
      <c r="G26" s="15"/>
      <c r="H26" s="15">
        <v>30</v>
      </c>
      <c r="I26" s="19">
        <v>40</v>
      </c>
      <c r="J26" s="19">
        <v>30</v>
      </c>
      <c r="K26" s="16">
        <f t="shared" si="3"/>
        <v>29.7</v>
      </c>
      <c r="L26" s="25"/>
    </row>
    <row r="27" spans="1:13" s="17" customFormat="1" ht="21.95" customHeight="1" x14ac:dyDescent="0.3">
      <c r="A27" s="18" t="s">
        <v>72</v>
      </c>
      <c r="B27" s="26" t="s">
        <v>4</v>
      </c>
      <c r="C27" s="14">
        <f t="shared" si="4"/>
        <v>100</v>
      </c>
      <c r="D27" s="12"/>
      <c r="E27" s="40">
        <f t="shared" si="5"/>
        <v>2</v>
      </c>
      <c r="F27" s="15">
        <f>F16</f>
        <v>27.7</v>
      </c>
      <c r="G27" s="15"/>
      <c r="H27" s="15">
        <v>30</v>
      </c>
      <c r="I27" s="19">
        <v>40</v>
      </c>
      <c r="J27" s="19">
        <v>30</v>
      </c>
      <c r="K27" s="16">
        <f t="shared" si="3"/>
        <v>29.7</v>
      </c>
      <c r="L27" s="25"/>
    </row>
    <row r="28" spans="1:13" s="17" customFormat="1" ht="21.95" customHeight="1" x14ac:dyDescent="0.3">
      <c r="A28" s="18" t="s">
        <v>73</v>
      </c>
      <c r="B28" s="26" t="s">
        <v>4</v>
      </c>
      <c r="C28" s="14">
        <f t="shared" si="4"/>
        <v>100</v>
      </c>
      <c r="D28" s="12"/>
      <c r="E28" s="40">
        <f t="shared" si="5"/>
        <v>2</v>
      </c>
      <c r="F28" s="15">
        <f>F16</f>
        <v>27.7</v>
      </c>
      <c r="G28" s="15"/>
      <c r="H28" s="15">
        <v>30</v>
      </c>
      <c r="I28" s="19">
        <v>40</v>
      </c>
      <c r="J28" s="19">
        <v>30</v>
      </c>
      <c r="K28" s="16">
        <f t="shared" si="3"/>
        <v>29.7</v>
      </c>
      <c r="L28" s="25"/>
    </row>
    <row r="29" spans="1:13" s="17" customFormat="1" ht="21.95" customHeight="1" x14ac:dyDescent="0.3">
      <c r="A29" s="27" t="s">
        <v>57</v>
      </c>
      <c r="B29" s="27" t="s">
        <v>58</v>
      </c>
      <c r="C29" s="28">
        <f t="shared" si="4"/>
        <v>81.841666666666669</v>
      </c>
      <c r="D29" s="29"/>
      <c r="E29" s="43">
        <f t="shared" si="5"/>
        <v>1.6368333333333334</v>
      </c>
      <c r="F29" s="30">
        <f>AVERAGE(F30:F45:F56:F74:F84:F94)</f>
        <v>26.525769230769221</v>
      </c>
      <c r="G29" s="30">
        <f>L29*50/10</f>
        <v>45.174999999999997</v>
      </c>
      <c r="H29" s="30">
        <v>15</v>
      </c>
      <c r="I29" s="30">
        <f>M29/12*I4</f>
        <v>6.6666666666666661</v>
      </c>
      <c r="J29" s="30">
        <v>15</v>
      </c>
      <c r="K29" s="31">
        <f t="shared" si="3"/>
        <v>28.162602564102553</v>
      </c>
      <c r="L29" s="42">
        <v>9.0350000000000001</v>
      </c>
      <c r="M29" s="17">
        <v>4</v>
      </c>
    </row>
    <row r="30" spans="1:13" s="11" customFormat="1" ht="21.95" customHeight="1" x14ac:dyDescent="0.3">
      <c r="A30" s="8" t="s">
        <v>105</v>
      </c>
      <c r="B30" s="8"/>
      <c r="C30" s="10"/>
      <c r="D30" s="8"/>
      <c r="E30" s="8"/>
      <c r="F30" s="9">
        <v>27.4</v>
      </c>
      <c r="G30" s="9"/>
      <c r="H30" s="9"/>
      <c r="I30" s="9"/>
      <c r="J30" s="9"/>
      <c r="K30" s="23"/>
    </row>
    <row r="31" spans="1:13" s="17" customFormat="1" ht="21.95" customHeight="1" x14ac:dyDescent="0.3">
      <c r="A31" s="26" t="s">
        <v>12</v>
      </c>
      <c r="B31" s="13" t="s">
        <v>54</v>
      </c>
      <c r="C31" s="14">
        <f t="shared" ref="C31:C44" si="6">SUM(G31:J31)</f>
        <v>97.55</v>
      </c>
      <c r="D31" s="12"/>
      <c r="E31" s="41">
        <f>C31*2/100</f>
        <v>1.9509999999999998</v>
      </c>
      <c r="F31" s="19">
        <f>F30</f>
        <v>27.4</v>
      </c>
      <c r="G31" s="15">
        <f>L31*50/10</f>
        <v>47.55</v>
      </c>
      <c r="H31" s="15">
        <v>15</v>
      </c>
      <c r="I31" s="15">
        <v>20</v>
      </c>
      <c r="J31" s="15">
        <v>15</v>
      </c>
      <c r="K31" s="16">
        <f t="shared" ref="K31:K44" si="7">SUM(E31:F31)</f>
        <v>29.350999999999999</v>
      </c>
      <c r="L31" s="17">
        <v>9.51</v>
      </c>
    </row>
    <row r="32" spans="1:13" s="17" customFormat="1" ht="21.95" customHeight="1" x14ac:dyDescent="0.3">
      <c r="A32" s="18" t="s">
        <v>17</v>
      </c>
      <c r="B32" s="26" t="s">
        <v>4</v>
      </c>
      <c r="C32" s="14">
        <f t="shared" si="6"/>
        <v>100</v>
      </c>
      <c r="D32" s="12"/>
      <c r="E32" s="40">
        <f t="shared" ref="E32:E55" si="8">C32*2/100</f>
        <v>2</v>
      </c>
      <c r="F32" s="19">
        <f>F30</f>
        <v>27.4</v>
      </c>
      <c r="G32" s="19"/>
      <c r="H32" s="15">
        <v>30</v>
      </c>
      <c r="I32" s="19">
        <v>40</v>
      </c>
      <c r="J32" s="19">
        <v>30</v>
      </c>
      <c r="K32" s="16">
        <f t="shared" si="7"/>
        <v>29.4</v>
      </c>
    </row>
    <row r="33" spans="1:11" s="17" customFormat="1" ht="21.95" customHeight="1" x14ac:dyDescent="0.3">
      <c r="A33" s="18" t="s">
        <v>74</v>
      </c>
      <c r="B33" s="26" t="s">
        <v>4</v>
      </c>
      <c r="C33" s="14">
        <f t="shared" si="6"/>
        <v>100</v>
      </c>
      <c r="D33" s="12"/>
      <c r="E33" s="40">
        <f t="shared" si="8"/>
        <v>2</v>
      </c>
      <c r="F33" s="19">
        <f>F30</f>
        <v>27.4</v>
      </c>
      <c r="G33" s="19"/>
      <c r="H33" s="15">
        <v>30</v>
      </c>
      <c r="I33" s="19">
        <v>40</v>
      </c>
      <c r="J33" s="19">
        <v>30</v>
      </c>
      <c r="K33" s="16">
        <f t="shared" si="7"/>
        <v>29.4</v>
      </c>
    </row>
    <row r="34" spans="1:11" s="17" customFormat="1" ht="21.95" customHeight="1" x14ac:dyDescent="0.3">
      <c r="A34" s="18" t="s">
        <v>16</v>
      </c>
      <c r="B34" s="26" t="s">
        <v>4</v>
      </c>
      <c r="C34" s="14">
        <f t="shared" si="6"/>
        <v>100</v>
      </c>
      <c r="D34" s="12"/>
      <c r="E34" s="40">
        <f t="shared" si="8"/>
        <v>2</v>
      </c>
      <c r="F34" s="15">
        <f>(F16*1/12)+(F30*11/12)</f>
        <v>27.424999999999997</v>
      </c>
      <c r="G34" s="19"/>
      <c r="H34" s="15">
        <v>30</v>
      </c>
      <c r="I34" s="19">
        <v>40</v>
      </c>
      <c r="J34" s="19">
        <v>30</v>
      </c>
      <c r="K34" s="16">
        <f t="shared" si="7"/>
        <v>29.424999999999997</v>
      </c>
    </row>
    <row r="35" spans="1:11" s="17" customFormat="1" ht="21.95" customHeight="1" x14ac:dyDescent="0.3">
      <c r="A35" s="18" t="s">
        <v>75</v>
      </c>
      <c r="B35" s="26" t="s">
        <v>4</v>
      </c>
      <c r="C35" s="14">
        <f t="shared" si="6"/>
        <v>100</v>
      </c>
      <c r="D35" s="12"/>
      <c r="E35" s="40">
        <f t="shared" si="8"/>
        <v>2</v>
      </c>
      <c r="F35" s="19">
        <f>F30</f>
        <v>27.4</v>
      </c>
      <c r="G35" s="19"/>
      <c r="H35" s="15">
        <v>30</v>
      </c>
      <c r="I35" s="19">
        <v>40</v>
      </c>
      <c r="J35" s="19">
        <v>30</v>
      </c>
      <c r="K35" s="16">
        <f t="shared" si="7"/>
        <v>29.4</v>
      </c>
    </row>
    <row r="36" spans="1:11" s="17" customFormat="1" ht="21.95" customHeight="1" x14ac:dyDescent="0.3">
      <c r="A36" s="18" t="s">
        <v>41</v>
      </c>
      <c r="B36" s="26" t="s">
        <v>4</v>
      </c>
      <c r="C36" s="14">
        <f t="shared" si="6"/>
        <v>100</v>
      </c>
      <c r="D36" s="12"/>
      <c r="E36" s="40">
        <f t="shared" si="8"/>
        <v>2</v>
      </c>
      <c r="F36" s="15">
        <f>(F94*1/12)+(F30*11/12)</f>
        <v>27.249999999999996</v>
      </c>
      <c r="G36" s="19"/>
      <c r="H36" s="15">
        <v>30</v>
      </c>
      <c r="I36" s="19">
        <v>40</v>
      </c>
      <c r="J36" s="19">
        <v>30</v>
      </c>
      <c r="K36" s="16">
        <f t="shared" si="7"/>
        <v>29.249999999999996</v>
      </c>
    </row>
    <row r="37" spans="1:11" s="17" customFormat="1" ht="21.95" customHeight="1" x14ac:dyDescent="0.3">
      <c r="A37" s="18" t="s">
        <v>76</v>
      </c>
      <c r="B37" s="26" t="s">
        <v>4</v>
      </c>
      <c r="C37" s="14">
        <f t="shared" si="6"/>
        <v>100</v>
      </c>
      <c r="D37" s="12"/>
      <c r="E37" s="40">
        <f t="shared" si="8"/>
        <v>2</v>
      </c>
      <c r="F37" s="15">
        <f>(F94*7/12)+(F30*5/12)</f>
        <v>26.35</v>
      </c>
      <c r="G37" s="19"/>
      <c r="H37" s="15">
        <v>30</v>
      </c>
      <c r="I37" s="19">
        <v>40</v>
      </c>
      <c r="J37" s="19">
        <v>30</v>
      </c>
      <c r="K37" s="16">
        <f t="shared" si="7"/>
        <v>28.35</v>
      </c>
    </row>
    <row r="38" spans="1:11" s="17" customFormat="1" ht="21.95" customHeight="1" x14ac:dyDescent="0.3">
      <c r="A38" s="18" t="s">
        <v>77</v>
      </c>
      <c r="B38" s="26" t="s">
        <v>4</v>
      </c>
      <c r="C38" s="14">
        <f t="shared" si="6"/>
        <v>100</v>
      </c>
      <c r="D38" s="12"/>
      <c r="E38" s="40">
        <f t="shared" si="8"/>
        <v>2</v>
      </c>
      <c r="F38" s="19">
        <f>F30</f>
        <v>27.4</v>
      </c>
      <c r="G38" s="19"/>
      <c r="H38" s="15">
        <v>30</v>
      </c>
      <c r="I38" s="19">
        <v>40</v>
      </c>
      <c r="J38" s="19">
        <v>30</v>
      </c>
      <c r="K38" s="16">
        <f t="shared" si="7"/>
        <v>29.4</v>
      </c>
    </row>
    <row r="39" spans="1:11" s="17" customFormat="1" ht="21.95" customHeight="1" x14ac:dyDescent="0.3">
      <c r="A39" s="18" t="s">
        <v>20</v>
      </c>
      <c r="B39" s="26" t="s">
        <v>4</v>
      </c>
      <c r="C39" s="14">
        <f t="shared" si="6"/>
        <v>100</v>
      </c>
      <c r="D39" s="12"/>
      <c r="E39" s="40">
        <f t="shared" si="8"/>
        <v>2</v>
      </c>
      <c r="F39" s="19">
        <f>F30</f>
        <v>27.4</v>
      </c>
      <c r="G39" s="19"/>
      <c r="H39" s="15">
        <v>30</v>
      </c>
      <c r="I39" s="19">
        <v>40</v>
      </c>
      <c r="J39" s="19">
        <v>30</v>
      </c>
      <c r="K39" s="16">
        <f t="shared" si="7"/>
        <v>29.4</v>
      </c>
    </row>
    <row r="40" spans="1:11" s="17" customFormat="1" ht="21.95" customHeight="1" x14ac:dyDescent="0.3">
      <c r="A40" s="18" t="s">
        <v>78</v>
      </c>
      <c r="B40" s="26" t="s">
        <v>4</v>
      </c>
      <c r="C40" s="14">
        <f t="shared" si="6"/>
        <v>100</v>
      </c>
      <c r="D40" s="12"/>
      <c r="E40" s="40">
        <f t="shared" si="8"/>
        <v>2</v>
      </c>
      <c r="F40" s="15">
        <f>(F16*1/12)+(F30*11/12)</f>
        <v>27.424999999999997</v>
      </c>
      <c r="G40" s="19"/>
      <c r="H40" s="15">
        <v>30</v>
      </c>
      <c r="I40" s="19">
        <v>40</v>
      </c>
      <c r="J40" s="19">
        <v>30</v>
      </c>
      <c r="K40" s="16">
        <f t="shared" si="7"/>
        <v>29.424999999999997</v>
      </c>
    </row>
    <row r="41" spans="1:11" s="17" customFormat="1" ht="21.95" customHeight="1" x14ac:dyDescent="0.3">
      <c r="A41" s="18" t="s">
        <v>79</v>
      </c>
      <c r="B41" s="26" t="s">
        <v>4</v>
      </c>
      <c r="C41" s="14">
        <f t="shared" si="6"/>
        <v>100</v>
      </c>
      <c r="D41" s="12"/>
      <c r="E41" s="40">
        <f t="shared" si="8"/>
        <v>2</v>
      </c>
      <c r="F41" s="15">
        <f>(F16*1/12)+(F30*11/12)</f>
        <v>27.424999999999997</v>
      </c>
      <c r="G41" s="19"/>
      <c r="H41" s="15">
        <v>30</v>
      </c>
      <c r="I41" s="19">
        <v>40</v>
      </c>
      <c r="J41" s="19">
        <v>30</v>
      </c>
      <c r="K41" s="16">
        <f t="shared" si="7"/>
        <v>29.424999999999997</v>
      </c>
    </row>
    <row r="42" spans="1:11" s="17" customFormat="1" ht="21.95" customHeight="1" x14ac:dyDescent="0.3">
      <c r="A42" s="18" t="s">
        <v>80</v>
      </c>
      <c r="B42" s="26" t="s">
        <v>4</v>
      </c>
      <c r="C42" s="14">
        <f t="shared" si="6"/>
        <v>100</v>
      </c>
      <c r="D42" s="12"/>
      <c r="E42" s="40">
        <f t="shared" si="8"/>
        <v>2</v>
      </c>
      <c r="F42" s="15">
        <f>(F45*1/12)+(F30*11/12)</f>
        <v>27.299999999999997</v>
      </c>
      <c r="G42" s="19"/>
      <c r="H42" s="15">
        <v>30</v>
      </c>
      <c r="I42" s="19">
        <v>40</v>
      </c>
      <c r="J42" s="19">
        <v>30</v>
      </c>
      <c r="K42" s="16">
        <f t="shared" si="7"/>
        <v>29.299999999999997</v>
      </c>
    </row>
    <row r="43" spans="1:11" s="17" customFormat="1" ht="21.95" customHeight="1" x14ac:dyDescent="0.3">
      <c r="A43" s="18" t="s">
        <v>55</v>
      </c>
      <c r="B43" s="26" t="s">
        <v>4</v>
      </c>
      <c r="C43" s="14">
        <f t="shared" si="6"/>
        <v>100</v>
      </c>
      <c r="D43" s="12"/>
      <c r="E43" s="40">
        <f t="shared" si="8"/>
        <v>2</v>
      </c>
      <c r="F43" s="19">
        <f>F30</f>
        <v>27.4</v>
      </c>
      <c r="G43" s="19"/>
      <c r="H43" s="15">
        <v>30</v>
      </c>
      <c r="I43" s="19">
        <v>40</v>
      </c>
      <c r="J43" s="19">
        <v>30</v>
      </c>
      <c r="K43" s="16">
        <f t="shared" si="7"/>
        <v>29.4</v>
      </c>
    </row>
    <row r="44" spans="1:11" s="17" customFormat="1" ht="21.95" customHeight="1" x14ac:dyDescent="0.3">
      <c r="A44" s="18" t="s">
        <v>22</v>
      </c>
      <c r="B44" s="26" t="s">
        <v>4</v>
      </c>
      <c r="C44" s="14">
        <f t="shared" si="6"/>
        <v>100</v>
      </c>
      <c r="D44" s="12"/>
      <c r="E44" s="40">
        <f t="shared" si="8"/>
        <v>2</v>
      </c>
      <c r="F44" s="19">
        <f>F30</f>
        <v>27.4</v>
      </c>
      <c r="G44" s="19"/>
      <c r="H44" s="15">
        <v>30</v>
      </c>
      <c r="I44" s="19">
        <v>40</v>
      </c>
      <c r="J44" s="19">
        <v>30</v>
      </c>
      <c r="K44" s="16">
        <f t="shared" si="7"/>
        <v>29.4</v>
      </c>
    </row>
    <row r="45" spans="1:11" s="11" customFormat="1" ht="21.95" customHeight="1" x14ac:dyDescent="0.3">
      <c r="A45" s="8" t="s">
        <v>104</v>
      </c>
      <c r="B45" s="32"/>
      <c r="C45" s="10"/>
      <c r="D45" s="8"/>
      <c r="E45" s="8"/>
      <c r="F45" s="9">
        <v>26.2</v>
      </c>
      <c r="G45" s="9"/>
      <c r="H45" s="9"/>
      <c r="I45" s="9"/>
      <c r="J45" s="9"/>
      <c r="K45" s="23"/>
    </row>
    <row r="46" spans="1:11" s="17" customFormat="1" ht="21.95" customHeight="1" x14ac:dyDescent="0.3">
      <c r="A46" s="18" t="s">
        <v>81</v>
      </c>
      <c r="B46" s="26" t="s">
        <v>4</v>
      </c>
      <c r="C46" s="14">
        <f t="shared" ref="C46:C55" si="9">SUM(G46:J46)</f>
        <v>100</v>
      </c>
      <c r="D46" s="12"/>
      <c r="E46" s="40">
        <f t="shared" si="8"/>
        <v>2</v>
      </c>
      <c r="F46" s="15">
        <f>(F84*1/12)+(F45*11/12)</f>
        <v>26.224999999999998</v>
      </c>
      <c r="G46" s="15"/>
      <c r="H46" s="15">
        <v>30</v>
      </c>
      <c r="I46" s="19">
        <v>40</v>
      </c>
      <c r="J46" s="19">
        <v>30</v>
      </c>
      <c r="K46" s="16">
        <f t="shared" ref="K46:K55" si="10">SUM(E46:F46)</f>
        <v>28.224999999999998</v>
      </c>
    </row>
    <row r="47" spans="1:11" s="17" customFormat="1" ht="21.95" customHeight="1" x14ac:dyDescent="0.3">
      <c r="A47" s="18" t="s">
        <v>82</v>
      </c>
      <c r="B47" s="26" t="s">
        <v>4</v>
      </c>
      <c r="C47" s="14">
        <f t="shared" si="9"/>
        <v>100</v>
      </c>
      <c r="D47" s="12"/>
      <c r="E47" s="40">
        <f t="shared" si="8"/>
        <v>2</v>
      </c>
      <c r="F47" s="15">
        <f>(F111*1/12)+(F45*11/12)</f>
        <v>26.274999999999999</v>
      </c>
      <c r="G47" s="15"/>
      <c r="H47" s="15">
        <v>30</v>
      </c>
      <c r="I47" s="19">
        <v>40</v>
      </c>
      <c r="J47" s="19">
        <v>30</v>
      </c>
      <c r="K47" s="16">
        <f t="shared" si="10"/>
        <v>28.274999999999999</v>
      </c>
    </row>
    <row r="48" spans="1:11" s="17" customFormat="1" ht="21.95" customHeight="1" x14ac:dyDescent="0.3">
      <c r="A48" s="18" t="s">
        <v>83</v>
      </c>
      <c r="B48" s="26" t="s">
        <v>4</v>
      </c>
      <c r="C48" s="14">
        <f t="shared" si="9"/>
        <v>100</v>
      </c>
      <c r="D48" s="12"/>
      <c r="E48" s="40">
        <f t="shared" si="8"/>
        <v>2</v>
      </c>
      <c r="F48" s="15">
        <f>F45</f>
        <v>26.2</v>
      </c>
      <c r="G48" s="15"/>
      <c r="H48" s="15">
        <v>30</v>
      </c>
      <c r="I48" s="19">
        <v>40</v>
      </c>
      <c r="J48" s="19">
        <v>30</v>
      </c>
      <c r="K48" s="16">
        <f t="shared" si="10"/>
        <v>28.2</v>
      </c>
    </row>
    <row r="49" spans="1:12" s="17" customFormat="1" ht="21.95" customHeight="1" x14ac:dyDescent="0.3">
      <c r="A49" s="18" t="s">
        <v>84</v>
      </c>
      <c r="B49" s="26" t="s">
        <v>4</v>
      </c>
      <c r="C49" s="14">
        <f t="shared" si="9"/>
        <v>100</v>
      </c>
      <c r="D49" s="12"/>
      <c r="E49" s="40">
        <f t="shared" si="8"/>
        <v>2</v>
      </c>
      <c r="F49" s="15">
        <f>F45</f>
        <v>26.2</v>
      </c>
      <c r="G49" s="15"/>
      <c r="H49" s="15">
        <v>30</v>
      </c>
      <c r="I49" s="19">
        <v>40</v>
      </c>
      <c r="J49" s="19">
        <v>30</v>
      </c>
      <c r="K49" s="16">
        <f t="shared" si="10"/>
        <v>28.2</v>
      </c>
    </row>
    <row r="50" spans="1:12" s="17" customFormat="1" ht="21.95" customHeight="1" x14ac:dyDescent="0.3">
      <c r="A50" s="18" t="s">
        <v>85</v>
      </c>
      <c r="B50" s="26" t="s">
        <v>4</v>
      </c>
      <c r="C50" s="14">
        <f t="shared" si="9"/>
        <v>100</v>
      </c>
      <c r="D50" s="12"/>
      <c r="E50" s="40">
        <f t="shared" si="8"/>
        <v>2</v>
      </c>
      <c r="F50" s="15">
        <f>(F123*7/12)+(F45*5/12)</f>
        <v>26.024999999999999</v>
      </c>
      <c r="G50" s="15"/>
      <c r="H50" s="15">
        <v>30</v>
      </c>
      <c r="I50" s="19">
        <v>40</v>
      </c>
      <c r="J50" s="19">
        <v>30</v>
      </c>
      <c r="K50" s="16">
        <f t="shared" si="10"/>
        <v>28.024999999999999</v>
      </c>
    </row>
    <row r="51" spans="1:12" s="17" customFormat="1" ht="21.95" customHeight="1" x14ac:dyDescent="0.3">
      <c r="A51" s="18" t="s">
        <v>86</v>
      </c>
      <c r="B51" s="26" t="s">
        <v>4</v>
      </c>
      <c r="C51" s="14">
        <f t="shared" si="9"/>
        <v>100</v>
      </c>
      <c r="D51" s="12"/>
      <c r="E51" s="40">
        <f t="shared" si="8"/>
        <v>2</v>
      </c>
      <c r="F51" s="15">
        <f>F45</f>
        <v>26.2</v>
      </c>
      <c r="G51" s="15"/>
      <c r="H51" s="15">
        <v>30</v>
      </c>
      <c r="I51" s="19">
        <v>40</v>
      </c>
      <c r="J51" s="19">
        <v>30</v>
      </c>
      <c r="K51" s="16">
        <f t="shared" si="10"/>
        <v>28.2</v>
      </c>
    </row>
    <row r="52" spans="1:12" s="17" customFormat="1" ht="21.95" customHeight="1" x14ac:dyDescent="0.3">
      <c r="A52" s="18" t="s">
        <v>87</v>
      </c>
      <c r="B52" s="26" t="s">
        <v>4</v>
      </c>
      <c r="C52" s="14">
        <f t="shared" si="9"/>
        <v>100</v>
      </c>
      <c r="D52" s="12"/>
      <c r="E52" s="40">
        <f t="shared" si="8"/>
        <v>2</v>
      </c>
      <c r="F52" s="15">
        <f>F45</f>
        <v>26.2</v>
      </c>
      <c r="G52" s="15"/>
      <c r="H52" s="15">
        <v>30</v>
      </c>
      <c r="I52" s="19">
        <v>40</v>
      </c>
      <c r="J52" s="19">
        <v>30</v>
      </c>
      <c r="K52" s="16">
        <f t="shared" si="10"/>
        <v>28.2</v>
      </c>
    </row>
    <row r="53" spans="1:12" s="17" customFormat="1" ht="21.95" customHeight="1" x14ac:dyDescent="0.3">
      <c r="A53" s="18" t="s">
        <v>88</v>
      </c>
      <c r="B53" s="26" t="s">
        <v>4</v>
      </c>
      <c r="C53" s="14">
        <f t="shared" si="9"/>
        <v>100</v>
      </c>
      <c r="D53" s="12"/>
      <c r="E53" s="40">
        <f t="shared" si="8"/>
        <v>2</v>
      </c>
      <c r="F53" s="15">
        <f>(F84*7/12)+(F45*5/12)</f>
        <v>26.375</v>
      </c>
      <c r="G53" s="15"/>
      <c r="H53" s="15">
        <v>30</v>
      </c>
      <c r="I53" s="19">
        <v>40</v>
      </c>
      <c r="J53" s="19">
        <v>30</v>
      </c>
      <c r="K53" s="16">
        <f t="shared" si="10"/>
        <v>28.375</v>
      </c>
    </row>
    <row r="54" spans="1:12" s="17" customFormat="1" ht="21.95" customHeight="1" x14ac:dyDescent="0.3">
      <c r="A54" s="18" t="s">
        <v>89</v>
      </c>
      <c r="B54" s="26" t="s">
        <v>4</v>
      </c>
      <c r="C54" s="14">
        <f t="shared" si="9"/>
        <v>100</v>
      </c>
      <c r="D54" s="12"/>
      <c r="E54" s="40">
        <f t="shared" si="8"/>
        <v>2</v>
      </c>
      <c r="F54" s="15">
        <f>F45</f>
        <v>26.2</v>
      </c>
      <c r="G54" s="15"/>
      <c r="H54" s="15">
        <v>30</v>
      </c>
      <c r="I54" s="19">
        <v>40</v>
      </c>
      <c r="J54" s="19">
        <v>30</v>
      </c>
      <c r="K54" s="16">
        <f t="shared" si="10"/>
        <v>28.2</v>
      </c>
    </row>
    <row r="55" spans="1:12" s="17" customFormat="1" ht="21.95" customHeight="1" x14ac:dyDescent="0.3">
      <c r="A55" s="18" t="s">
        <v>90</v>
      </c>
      <c r="B55" s="26" t="s">
        <v>4</v>
      </c>
      <c r="C55" s="14">
        <f t="shared" si="9"/>
        <v>100</v>
      </c>
      <c r="D55" s="12"/>
      <c r="E55" s="40">
        <f t="shared" si="8"/>
        <v>2</v>
      </c>
      <c r="F55" s="15">
        <f>(F16*1/12)+(F45*11/12)</f>
        <v>26.324999999999999</v>
      </c>
      <c r="G55" s="15"/>
      <c r="H55" s="15">
        <v>30</v>
      </c>
      <c r="I55" s="19">
        <v>40</v>
      </c>
      <c r="J55" s="19">
        <v>30</v>
      </c>
      <c r="K55" s="16">
        <f t="shared" si="10"/>
        <v>28.324999999999999</v>
      </c>
    </row>
    <row r="56" spans="1:12" s="24" customFormat="1" ht="21.95" customHeight="1" x14ac:dyDescent="0.3">
      <c r="A56" s="20" t="s">
        <v>103</v>
      </c>
      <c r="B56" s="20"/>
      <c r="C56" s="21"/>
      <c r="D56" s="20"/>
      <c r="E56" s="20"/>
      <c r="F56" s="22">
        <v>26.8</v>
      </c>
      <c r="G56" s="22"/>
      <c r="H56" s="22"/>
      <c r="I56" s="22"/>
      <c r="J56" s="22"/>
      <c r="K56" s="23"/>
    </row>
    <row r="57" spans="1:12" s="17" customFormat="1" ht="21.95" customHeight="1" x14ac:dyDescent="0.3">
      <c r="A57" s="18" t="s">
        <v>28</v>
      </c>
      <c r="B57" s="13" t="s">
        <v>54</v>
      </c>
      <c r="C57" s="14">
        <f t="shared" ref="C57:C71" si="11">SUM(G57:J57)</f>
        <v>96.75</v>
      </c>
      <c r="D57" s="12"/>
      <c r="E57" s="41">
        <f>C57*2/100</f>
        <v>1.9350000000000001</v>
      </c>
      <c r="F57" s="19">
        <f>F56</f>
        <v>26.8</v>
      </c>
      <c r="G57" s="15">
        <f>L57*50/10</f>
        <v>46.75</v>
      </c>
      <c r="H57" s="15">
        <v>15</v>
      </c>
      <c r="I57" s="15">
        <v>20</v>
      </c>
      <c r="J57" s="15">
        <v>15</v>
      </c>
      <c r="K57" s="16">
        <f t="shared" ref="K57:K73" si="12">SUM(E57:F57)</f>
        <v>28.734999999999999</v>
      </c>
      <c r="L57" s="17">
        <v>9.35</v>
      </c>
    </row>
    <row r="58" spans="1:12" s="17" customFormat="1" ht="21.95" customHeight="1" x14ac:dyDescent="0.3">
      <c r="A58" s="18" t="s">
        <v>91</v>
      </c>
      <c r="B58" s="26" t="s">
        <v>4</v>
      </c>
      <c r="C58" s="14">
        <f t="shared" si="11"/>
        <v>100</v>
      </c>
      <c r="D58" s="12"/>
      <c r="E58" s="40">
        <f t="shared" ref="E58:E73" si="13">C58*2/100</f>
        <v>2</v>
      </c>
      <c r="F58" s="19">
        <f>F56</f>
        <v>26.8</v>
      </c>
      <c r="G58" s="19"/>
      <c r="H58" s="15">
        <v>30</v>
      </c>
      <c r="I58" s="19">
        <v>40</v>
      </c>
      <c r="J58" s="19">
        <v>30</v>
      </c>
      <c r="K58" s="16">
        <f t="shared" si="12"/>
        <v>28.8</v>
      </c>
    </row>
    <row r="59" spans="1:12" s="17" customFormat="1" ht="21.95" customHeight="1" x14ac:dyDescent="0.3">
      <c r="A59" s="18" t="s">
        <v>92</v>
      </c>
      <c r="B59" s="26" t="s">
        <v>4</v>
      </c>
      <c r="C59" s="14">
        <f t="shared" si="11"/>
        <v>100</v>
      </c>
      <c r="D59" s="12"/>
      <c r="E59" s="40">
        <f t="shared" si="13"/>
        <v>2</v>
      </c>
      <c r="F59" s="19">
        <f>F56</f>
        <v>26.8</v>
      </c>
      <c r="G59" s="19"/>
      <c r="H59" s="15">
        <v>30</v>
      </c>
      <c r="I59" s="19">
        <v>40</v>
      </c>
      <c r="J59" s="19">
        <v>30</v>
      </c>
      <c r="K59" s="16">
        <f t="shared" si="12"/>
        <v>28.8</v>
      </c>
    </row>
    <row r="60" spans="1:12" s="17" customFormat="1" ht="21.95" customHeight="1" x14ac:dyDescent="0.3">
      <c r="A60" s="18" t="s">
        <v>93</v>
      </c>
      <c r="B60" s="26" t="s">
        <v>4</v>
      </c>
      <c r="C60" s="14">
        <f t="shared" si="11"/>
        <v>100</v>
      </c>
      <c r="D60" s="12"/>
      <c r="E60" s="40">
        <f t="shared" si="13"/>
        <v>2</v>
      </c>
      <c r="F60" s="19">
        <f>F56</f>
        <v>26.8</v>
      </c>
      <c r="G60" s="19"/>
      <c r="H60" s="15">
        <v>30</v>
      </c>
      <c r="I60" s="19">
        <v>40</v>
      </c>
      <c r="J60" s="19">
        <v>30</v>
      </c>
      <c r="K60" s="16">
        <f t="shared" si="12"/>
        <v>28.8</v>
      </c>
    </row>
    <row r="61" spans="1:12" s="17" customFormat="1" ht="21.95" customHeight="1" x14ac:dyDescent="0.3">
      <c r="A61" s="18" t="s">
        <v>25</v>
      </c>
      <c r="B61" s="26" t="s">
        <v>4</v>
      </c>
      <c r="C61" s="14">
        <f t="shared" si="11"/>
        <v>100</v>
      </c>
      <c r="D61" s="12"/>
      <c r="E61" s="40">
        <f t="shared" si="13"/>
        <v>2</v>
      </c>
      <c r="F61" s="19">
        <f>F56</f>
        <v>26.8</v>
      </c>
      <c r="G61" s="19"/>
      <c r="H61" s="15">
        <v>30</v>
      </c>
      <c r="I61" s="19">
        <v>40</v>
      </c>
      <c r="J61" s="19">
        <v>30</v>
      </c>
      <c r="K61" s="16">
        <f t="shared" si="12"/>
        <v>28.8</v>
      </c>
    </row>
    <row r="62" spans="1:12" s="17" customFormat="1" ht="21.95" customHeight="1" x14ac:dyDescent="0.3">
      <c r="A62" s="18" t="s">
        <v>94</v>
      </c>
      <c r="B62" s="26" t="s">
        <v>4</v>
      </c>
      <c r="C62" s="14">
        <f t="shared" si="11"/>
        <v>100</v>
      </c>
      <c r="D62" s="12"/>
      <c r="E62" s="40">
        <f t="shared" si="13"/>
        <v>2</v>
      </c>
      <c r="F62" s="19">
        <f>F56</f>
        <v>26.8</v>
      </c>
      <c r="G62" s="19"/>
      <c r="H62" s="15">
        <v>30</v>
      </c>
      <c r="I62" s="19">
        <v>40</v>
      </c>
      <c r="J62" s="19">
        <v>30</v>
      </c>
      <c r="K62" s="16">
        <f t="shared" si="12"/>
        <v>28.8</v>
      </c>
    </row>
    <row r="63" spans="1:12" s="17" customFormat="1" ht="21.95" customHeight="1" x14ac:dyDescent="0.3">
      <c r="A63" s="18" t="s">
        <v>95</v>
      </c>
      <c r="B63" s="26" t="s">
        <v>4</v>
      </c>
      <c r="C63" s="14">
        <f t="shared" si="11"/>
        <v>100</v>
      </c>
      <c r="D63" s="12"/>
      <c r="E63" s="40">
        <f t="shared" si="13"/>
        <v>2</v>
      </c>
      <c r="F63" s="15">
        <f>(F111*1/12)+(F56*11/12)</f>
        <v>26.824999999999999</v>
      </c>
      <c r="G63" s="19"/>
      <c r="H63" s="15">
        <v>30</v>
      </c>
      <c r="I63" s="19">
        <v>40</v>
      </c>
      <c r="J63" s="19">
        <v>30</v>
      </c>
      <c r="K63" s="16">
        <f t="shared" si="12"/>
        <v>28.824999999999999</v>
      </c>
    </row>
    <row r="64" spans="1:12" s="17" customFormat="1" ht="21.95" customHeight="1" x14ac:dyDescent="0.3">
      <c r="A64" s="18" t="s">
        <v>26</v>
      </c>
      <c r="B64" s="26" t="s">
        <v>4</v>
      </c>
      <c r="C64" s="14">
        <f t="shared" si="11"/>
        <v>100</v>
      </c>
      <c r="D64" s="12"/>
      <c r="E64" s="40">
        <f t="shared" si="13"/>
        <v>2</v>
      </c>
      <c r="F64" s="19">
        <f>F56</f>
        <v>26.8</v>
      </c>
      <c r="G64" s="19"/>
      <c r="H64" s="15">
        <v>30</v>
      </c>
      <c r="I64" s="19">
        <v>40</v>
      </c>
      <c r="J64" s="19">
        <v>30</v>
      </c>
      <c r="K64" s="16">
        <f t="shared" si="12"/>
        <v>28.8</v>
      </c>
    </row>
    <row r="65" spans="1:12" s="17" customFormat="1" ht="21.95" customHeight="1" x14ac:dyDescent="0.3">
      <c r="A65" s="18" t="s">
        <v>27</v>
      </c>
      <c r="B65" s="26" t="s">
        <v>4</v>
      </c>
      <c r="C65" s="14">
        <f t="shared" si="11"/>
        <v>100</v>
      </c>
      <c r="D65" s="12"/>
      <c r="E65" s="40">
        <f t="shared" si="13"/>
        <v>2</v>
      </c>
      <c r="F65" s="19">
        <f>F56</f>
        <v>26.8</v>
      </c>
      <c r="G65" s="19"/>
      <c r="H65" s="15">
        <v>30</v>
      </c>
      <c r="I65" s="19">
        <v>40</v>
      </c>
      <c r="J65" s="19">
        <v>30</v>
      </c>
      <c r="K65" s="16">
        <f t="shared" si="12"/>
        <v>28.8</v>
      </c>
    </row>
    <row r="66" spans="1:12" s="17" customFormat="1" ht="21.95" customHeight="1" x14ac:dyDescent="0.3">
      <c r="A66" s="18" t="s">
        <v>96</v>
      </c>
      <c r="B66" s="26" t="s">
        <v>4</v>
      </c>
      <c r="C66" s="14">
        <f t="shared" si="11"/>
        <v>100</v>
      </c>
      <c r="D66" s="12"/>
      <c r="E66" s="40">
        <f t="shared" si="13"/>
        <v>2</v>
      </c>
      <c r="F66" s="19">
        <f>F56</f>
        <v>26.8</v>
      </c>
      <c r="G66" s="19"/>
      <c r="H66" s="15">
        <v>30</v>
      </c>
      <c r="I66" s="19">
        <v>40</v>
      </c>
      <c r="J66" s="19">
        <v>30</v>
      </c>
      <c r="K66" s="16">
        <f t="shared" si="12"/>
        <v>28.8</v>
      </c>
    </row>
    <row r="67" spans="1:12" s="17" customFormat="1" ht="21.95" customHeight="1" x14ac:dyDescent="0.3">
      <c r="A67" s="18" t="s">
        <v>97</v>
      </c>
      <c r="B67" s="26" t="s">
        <v>4</v>
      </c>
      <c r="C67" s="14">
        <f t="shared" si="11"/>
        <v>100</v>
      </c>
      <c r="D67" s="12"/>
      <c r="E67" s="40">
        <f t="shared" si="13"/>
        <v>2</v>
      </c>
      <c r="F67" s="19">
        <f>F56</f>
        <v>26.8</v>
      </c>
      <c r="G67" s="19"/>
      <c r="H67" s="15">
        <v>30</v>
      </c>
      <c r="I67" s="19">
        <v>40</v>
      </c>
      <c r="J67" s="19">
        <v>30</v>
      </c>
      <c r="K67" s="16">
        <f t="shared" si="12"/>
        <v>28.8</v>
      </c>
    </row>
    <row r="68" spans="1:12" s="17" customFormat="1" ht="21.95" customHeight="1" x14ac:dyDescent="0.3">
      <c r="A68" s="18" t="s">
        <v>98</v>
      </c>
      <c r="B68" s="26" t="s">
        <v>4</v>
      </c>
      <c r="C68" s="14">
        <f t="shared" si="11"/>
        <v>100</v>
      </c>
      <c r="D68" s="12"/>
      <c r="E68" s="40">
        <f t="shared" si="13"/>
        <v>2</v>
      </c>
      <c r="F68" s="19">
        <f>F56</f>
        <v>26.8</v>
      </c>
      <c r="G68" s="19"/>
      <c r="H68" s="15">
        <v>30</v>
      </c>
      <c r="I68" s="19">
        <v>40</v>
      </c>
      <c r="J68" s="19">
        <v>30</v>
      </c>
      <c r="K68" s="16">
        <f t="shared" si="12"/>
        <v>28.8</v>
      </c>
    </row>
    <row r="69" spans="1:12" s="17" customFormat="1" ht="21.95" customHeight="1" x14ac:dyDescent="0.3">
      <c r="A69" s="18" t="s">
        <v>99</v>
      </c>
      <c r="B69" s="26" t="s">
        <v>4</v>
      </c>
      <c r="C69" s="14">
        <f t="shared" si="11"/>
        <v>100</v>
      </c>
      <c r="D69" s="12"/>
      <c r="E69" s="40">
        <f t="shared" si="13"/>
        <v>2</v>
      </c>
      <c r="F69" s="19">
        <f>F56</f>
        <v>26.8</v>
      </c>
      <c r="G69" s="19"/>
      <c r="H69" s="15">
        <v>30</v>
      </c>
      <c r="I69" s="19">
        <v>40</v>
      </c>
      <c r="J69" s="19">
        <v>30</v>
      </c>
      <c r="K69" s="16">
        <f t="shared" si="12"/>
        <v>28.8</v>
      </c>
    </row>
    <row r="70" spans="1:12" s="17" customFormat="1" ht="21.95" customHeight="1" x14ac:dyDescent="0.3">
      <c r="A70" s="18" t="s">
        <v>100</v>
      </c>
      <c r="B70" s="26" t="s">
        <v>4</v>
      </c>
      <c r="C70" s="14">
        <f t="shared" si="11"/>
        <v>100</v>
      </c>
      <c r="D70" s="12"/>
      <c r="E70" s="40">
        <f t="shared" si="13"/>
        <v>2</v>
      </c>
      <c r="F70" s="19">
        <f>F56</f>
        <v>26.8</v>
      </c>
      <c r="G70" s="19"/>
      <c r="H70" s="15">
        <v>30</v>
      </c>
      <c r="I70" s="19">
        <v>40</v>
      </c>
      <c r="J70" s="19">
        <v>30</v>
      </c>
      <c r="K70" s="16">
        <f t="shared" si="12"/>
        <v>28.8</v>
      </c>
    </row>
    <row r="71" spans="1:12" s="17" customFormat="1" ht="21.95" customHeight="1" x14ac:dyDescent="0.3">
      <c r="A71" s="18" t="s">
        <v>30</v>
      </c>
      <c r="B71" s="26" t="s">
        <v>4</v>
      </c>
      <c r="C71" s="14">
        <f t="shared" si="11"/>
        <v>100</v>
      </c>
      <c r="D71" s="12"/>
      <c r="E71" s="40">
        <f t="shared" si="13"/>
        <v>2</v>
      </c>
      <c r="F71" s="19">
        <f>F56</f>
        <v>26.8</v>
      </c>
      <c r="G71" s="19"/>
      <c r="H71" s="15">
        <v>30</v>
      </c>
      <c r="I71" s="19">
        <v>40</v>
      </c>
      <c r="J71" s="19">
        <v>30</v>
      </c>
      <c r="K71" s="16">
        <f t="shared" si="12"/>
        <v>28.8</v>
      </c>
    </row>
    <row r="72" spans="1:12" s="17" customFormat="1" ht="21.95" customHeight="1" x14ac:dyDescent="0.3">
      <c r="A72" s="18" t="s">
        <v>101</v>
      </c>
      <c r="B72" s="26" t="s">
        <v>4</v>
      </c>
      <c r="C72" s="14">
        <f t="shared" ref="C72:C73" si="14">SUM(G72:J72)</f>
        <v>100</v>
      </c>
      <c r="D72" s="12"/>
      <c r="E72" s="40">
        <f t="shared" si="13"/>
        <v>2</v>
      </c>
      <c r="F72" s="19">
        <f>F56</f>
        <v>26.8</v>
      </c>
      <c r="G72" s="19"/>
      <c r="H72" s="15">
        <v>30</v>
      </c>
      <c r="I72" s="19">
        <v>40</v>
      </c>
      <c r="J72" s="19">
        <v>30</v>
      </c>
      <c r="K72" s="16">
        <f t="shared" si="12"/>
        <v>28.8</v>
      </c>
    </row>
    <row r="73" spans="1:12" s="17" customFormat="1" ht="21.95" customHeight="1" x14ac:dyDescent="0.3">
      <c r="A73" s="18" t="s">
        <v>102</v>
      </c>
      <c r="B73" s="26" t="s">
        <v>4</v>
      </c>
      <c r="C73" s="14">
        <f t="shared" si="14"/>
        <v>100</v>
      </c>
      <c r="D73" s="12"/>
      <c r="E73" s="40">
        <f t="shared" si="13"/>
        <v>2</v>
      </c>
      <c r="F73" s="15">
        <f>(F94*1/12)+(F56*11/12)</f>
        <v>26.7</v>
      </c>
      <c r="G73" s="19"/>
      <c r="H73" s="15">
        <v>30</v>
      </c>
      <c r="I73" s="19">
        <v>40</v>
      </c>
      <c r="J73" s="19">
        <v>30</v>
      </c>
      <c r="K73" s="16">
        <f t="shared" si="12"/>
        <v>28.7</v>
      </c>
    </row>
    <row r="74" spans="1:12" s="17" customFormat="1" ht="21.95" customHeight="1" x14ac:dyDescent="0.3">
      <c r="A74" s="8" t="s">
        <v>115</v>
      </c>
      <c r="B74" s="8"/>
      <c r="C74" s="10"/>
      <c r="D74" s="8"/>
      <c r="E74" s="8"/>
      <c r="F74" s="9">
        <v>25.3</v>
      </c>
      <c r="G74" s="9"/>
      <c r="H74" s="9"/>
      <c r="I74" s="9"/>
      <c r="J74" s="9"/>
      <c r="K74" s="23"/>
    </row>
    <row r="75" spans="1:12" s="17" customFormat="1" ht="21.95" customHeight="1" x14ac:dyDescent="0.3">
      <c r="A75" s="18" t="s">
        <v>108</v>
      </c>
      <c r="B75" s="13" t="s">
        <v>54</v>
      </c>
      <c r="C75" s="14">
        <f t="shared" ref="C75:C83" si="15">SUM(G75:J75)</f>
        <v>97.375</v>
      </c>
      <c r="D75" s="12"/>
      <c r="E75" s="41">
        <f>C75*2/100</f>
        <v>1.9475</v>
      </c>
      <c r="F75" s="19">
        <f>F74</f>
        <v>25.3</v>
      </c>
      <c r="G75" s="15">
        <f>L75*50/10</f>
        <v>47.375</v>
      </c>
      <c r="H75" s="15">
        <v>15</v>
      </c>
      <c r="I75" s="15">
        <v>20</v>
      </c>
      <c r="J75" s="15">
        <v>15</v>
      </c>
      <c r="K75" s="16">
        <f t="shared" ref="K75:K83" si="16">SUM(E75:F75)</f>
        <v>27.247500000000002</v>
      </c>
      <c r="L75" s="17">
        <v>9.4749999999999996</v>
      </c>
    </row>
    <row r="76" spans="1:12" s="17" customFormat="1" ht="21.95" customHeight="1" x14ac:dyDescent="0.3">
      <c r="A76" s="18" t="s">
        <v>31</v>
      </c>
      <c r="B76" s="26" t="s">
        <v>4</v>
      </c>
      <c r="C76" s="14">
        <f t="shared" si="15"/>
        <v>100</v>
      </c>
      <c r="D76" s="12"/>
      <c r="E76" s="40">
        <f t="shared" ref="E76:E83" si="17">C76*2/100</f>
        <v>2</v>
      </c>
      <c r="F76" s="19">
        <f>F74</f>
        <v>25.3</v>
      </c>
      <c r="G76" s="19"/>
      <c r="H76" s="15">
        <v>30</v>
      </c>
      <c r="I76" s="19">
        <v>40</v>
      </c>
      <c r="J76" s="19">
        <v>30</v>
      </c>
      <c r="K76" s="16">
        <f t="shared" si="16"/>
        <v>27.3</v>
      </c>
    </row>
    <row r="77" spans="1:12" s="17" customFormat="1" ht="21.95" customHeight="1" x14ac:dyDescent="0.3">
      <c r="A77" s="18" t="s">
        <v>109</v>
      </c>
      <c r="B77" s="26" t="s">
        <v>4</v>
      </c>
      <c r="C77" s="14">
        <f t="shared" si="15"/>
        <v>100</v>
      </c>
      <c r="D77" s="12"/>
      <c r="E77" s="40">
        <f t="shared" si="17"/>
        <v>2</v>
      </c>
      <c r="F77" s="15">
        <f>F74</f>
        <v>25.3</v>
      </c>
      <c r="G77" s="19"/>
      <c r="H77" s="15">
        <v>30</v>
      </c>
      <c r="I77" s="19">
        <v>40</v>
      </c>
      <c r="J77" s="19">
        <v>30</v>
      </c>
      <c r="K77" s="16">
        <f t="shared" si="16"/>
        <v>27.3</v>
      </c>
    </row>
    <row r="78" spans="1:12" s="17" customFormat="1" ht="21.95" customHeight="1" x14ac:dyDescent="0.3">
      <c r="A78" s="18" t="s">
        <v>110</v>
      </c>
      <c r="B78" s="26" t="s">
        <v>4</v>
      </c>
      <c r="C78" s="14">
        <f t="shared" si="15"/>
        <v>100</v>
      </c>
      <c r="D78" s="12"/>
      <c r="E78" s="40">
        <f t="shared" si="17"/>
        <v>2</v>
      </c>
      <c r="F78" s="19">
        <f>F74</f>
        <v>25.3</v>
      </c>
      <c r="G78" s="19"/>
      <c r="H78" s="15">
        <v>30</v>
      </c>
      <c r="I78" s="19">
        <v>40</v>
      </c>
      <c r="J78" s="19">
        <v>30</v>
      </c>
      <c r="K78" s="16">
        <f t="shared" si="16"/>
        <v>27.3</v>
      </c>
    </row>
    <row r="79" spans="1:12" s="17" customFormat="1" ht="21.95" customHeight="1" x14ac:dyDescent="0.3">
      <c r="A79" s="18" t="s">
        <v>111</v>
      </c>
      <c r="B79" s="26" t="s">
        <v>4</v>
      </c>
      <c r="C79" s="14">
        <f t="shared" si="15"/>
        <v>100</v>
      </c>
      <c r="D79" s="12"/>
      <c r="E79" s="40">
        <f t="shared" si="17"/>
        <v>2</v>
      </c>
      <c r="F79" s="19">
        <f>F74</f>
        <v>25.3</v>
      </c>
      <c r="G79" s="19"/>
      <c r="H79" s="15">
        <v>30</v>
      </c>
      <c r="I79" s="19">
        <v>40</v>
      </c>
      <c r="J79" s="19">
        <v>30</v>
      </c>
      <c r="K79" s="16">
        <f t="shared" si="16"/>
        <v>27.3</v>
      </c>
    </row>
    <row r="80" spans="1:12" s="17" customFormat="1" ht="21.95" customHeight="1" x14ac:dyDescent="0.3">
      <c r="A80" s="18" t="s">
        <v>112</v>
      </c>
      <c r="B80" s="26" t="s">
        <v>4</v>
      </c>
      <c r="C80" s="14">
        <f t="shared" si="15"/>
        <v>100</v>
      </c>
      <c r="D80" s="12"/>
      <c r="E80" s="40">
        <f t="shared" si="17"/>
        <v>2</v>
      </c>
      <c r="F80" s="19">
        <f>F74</f>
        <v>25.3</v>
      </c>
      <c r="G80" s="19"/>
      <c r="H80" s="15">
        <v>30</v>
      </c>
      <c r="I80" s="19">
        <v>40</v>
      </c>
      <c r="J80" s="19">
        <v>30</v>
      </c>
      <c r="K80" s="16">
        <f t="shared" si="16"/>
        <v>27.3</v>
      </c>
    </row>
    <row r="81" spans="1:12" s="17" customFormat="1" ht="21.95" customHeight="1" x14ac:dyDescent="0.3">
      <c r="A81" s="18" t="s">
        <v>113</v>
      </c>
      <c r="B81" s="26" t="s">
        <v>4</v>
      </c>
      <c r="C81" s="14">
        <f t="shared" si="15"/>
        <v>100</v>
      </c>
      <c r="D81" s="12"/>
      <c r="E81" s="40">
        <f t="shared" si="17"/>
        <v>2</v>
      </c>
      <c r="F81" s="19">
        <f>F74</f>
        <v>25.3</v>
      </c>
      <c r="G81" s="19"/>
      <c r="H81" s="15">
        <v>30</v>
      </c>
      <c r="I81" s="19">
        <v>40</v>
      </c>
      <c r="J81" s="19">
        <v>30</v>
      </c>
      <c r="K81" s="16">
        <f t="shared" si="16"/>
        <v>27.3</v>
      </c>
    </row>
    <row r="82" spans="1:12" s="17" customFormat="1" ht="21.95" customHeight="1" x14ac:dyDescent="0.3">
      <c r="A82" s="18" t="s">
        <v>33</v>
      </c>
      <c r="B82" s="26" t="s">
        <v>4</v>
      </c>
      <c r="C82" s="14">
        <f t="shared" si="15"/>
        <v>100</v>
      </c>
      <c r="D82" s="12"/>
      <c r="E82" s="40">
        <f t="shared" si="17"/>
        <v>2</v>
      </c>
      <c r="F82" s="19">
        <f>F74</f>
        <v>25.3</v>
      </c>
      <c r="G82" s="19"/>
      <c r="H82" s="15">
        <v>30</v>
      </c>
      <c r="I82" s="19">
        <v>40</v>
      </c>
      <c r="J82" s="19">
        <v>30</v>
      </c>
      <c r="K82" s="16">
        <f t="shared" si="16"/>
        <v>27.3</v>
      </c>
    </row>
    <row r="83" spans="1:12" s="17" customFormat="1" ht="21.95" customHeight="1" x14ac:dyDescent="0.3">
      <c r="A83" s="18" t="s">
        <v>114</v>
      </c>
      <c r="B83" s="26" t="s">
        <v>4</v>
      </c>
      <c r="C83" s="14">
        <f t="shared" si="15"/>
        <v>100</v>
      </c>
      <c r="D83" s="12"/>
      <c r="E83" s="40">
        <f t="shared" si="17"/>
        <v>2</v>
      </c>
      <c r="F83" s="19">
        <f>F74</f>
        <v>25.3</v>
      </c>
      <c r="G83" s="19"/>
      <c r="H83" s="15">
        <v>30</v>
      </c>
      <c r="I83" s="19">
        <v>40</v>
      </c>
      <c r="J83" s="19">
        <v>30</v>
      </c>
      <c r="K83" s="16">
        <f t="shared" si="16"/>
        <v>27.3</v>
      </c>
    </row>
    <row r="84" spans="1:12" s="2" customFormat="1" ht="21.95" customHeight="1" x14ac:dyDescent="0.3">
      <c r="A84" s="8" t="s">
        <v>153</v>
      </c>
      <c r="B84" s="8"/>
      <c r="C84" s="10"/>
      <c r="D84" s="8"/>
      <c r="E84" s="8"/>
      <c r="F84" s="9">
        <v>26.5</v>
      </c>
      <c r="G84" s="9"/>
      <c r="H84" s="9"/>
      <c r="I84" s="9"/>
      <c r="J84" s="9"/>
      <c r="K84" s="23"/>
    </row>
    <row r="85" spans="1:12" s="2" customFormat="1" ht="21.95" customHeight="1" x14ac:dyDescent="0.3">
      <c r="A85" s="12" t="s">
        <v>44</v>
      </c>
      <c r="B85" s="13" t="s">
        <v>54</v>
      </c>
      <c r="C85" s="14">
        <f t="shared" ref="C85:C93" si="18">SUM(G85:J85)</f>
        <v>99.15</v>
      </c>
      <c r="D85" s="12"/>
      <c r="E85" s="41">
        <f>C85*2/100</f>
        <v>1.9830000000000001</v>
      </c>
      <c r="F85" s="15">
        <f>F84</f>
        <v>26.5</v>
      </c>
      <c r="G85" s="15">
        <f>L85*50/10</f>
        <v>49.15</v>
      </c>
      <c r="H85" s="15">
        <v>15</v>
      </c>
      <c r="I85" s="15">
        <v>20</v>
      </c>
      <c r="J85" s="15">
        <v>15</v>
      </c>
      <c r="K85" s="16">
        <f t="shared" ref="K85:K93" si="19">SUM(E85:F85)</f>
        <v>28.483000000000001</v>
      </c>
      <c r="L85" s="2">
        <v>9.83</v>
      </c>
    </row>
    <row r="86" spans="1:12" s="2" customFormat="1" ht="21.95" customHeight="1" x14ac:dyDescent="0.3">
      <c r="A86" s="12" t="s">
        <v>34</v>
      </c>
      <c r="B86" s="26" t="s">
        <v>4</v>
      </c>
      <c r="C86" s="14">
        <f t="shared" si="18"/>
        <v>100</v>
      </c>
      <c r="D86" s="12"/>
      <c r="E86" s="40">
        <f t="shared" ref="E86:E93" si="20">C86*2/100</f>
        <v>2</v>
      </c>
      <c r="F86" s="15">
        <f>F84</f>
        <v>26.5</v>
      </c>
      <c r="G86" s="15"/>
      <c r="H86" s="15">
        <v>30</v>
      </c>
      <c r="I86" s="19">
        <v>40</v>
      </c>
      <c r="J86" s="19">
        <v>30</v>
      </c>
      <c r="K86" s="16">
        <f t="shared" si="19"/>
        <v>28.5</v>
      </c>
    </row>
    <row r="87" spans="1:12" s="2" customFormat="1" ht="21.95" customHeight="1" x14ac:dyDescent="0.3">
      <c r="A87" s="12" t="s">
        <v>35</v>
      </c>
      <c r="B87" s="26" t="s">
        <v>4</v>
      </c>
      <c r="C87" s="14">
        <f t="shared" si="18"/>
        <v>100</v>
      </c>
      <c r="D87" s="12"/>
      <c r="E87" s="40">
        <f t="shared" si="20"/>
        <v>2</v>
      </c>
      <c r="F87" s="15">
        <f>F84</f>
        <v>26.5</v>
      </c>
      <c r="G87" s="15"/>
      <c r="H87" s="15">
        <v>30</v>
      </c>
      <c r="I87" s="19">
        <v>40</v>
      </c>
      <c r="J87" s="19">
        <v>30</v>
      </c>
      <c r="K87" s="16">
        <f t="shared" si="19"/>
        <v>28.5</v>
      </c>
    </row>
    <row r="88" spans="1:12" s="2" customFormat="1" ht="21.95" customHeight="1" x14ac:dyDescent="0.3">
      <c r="A88" s="12" t="s">
        <v>36</v>
      </c>
      <c r="B88" s="26" t="s">
        <v>4</v>
      </c>
      <c r="C88" s="14">
        <f t="shared" si="18"/>
        <v>100</v>
      </c>
      <c r="D88" s="12"/>
      <c r="E88" s="40">
        <f t="shared" si="20"/>
        <v>2</v>
      </c>
      <c r="F88" s="15">
        <f>F84</f>
        <v>26.5</v>
      </c>
      <c r="G88" s="15"/>
      <c r="H88" s="15">
        <v>30</v>
      </c>
      <c r="I88" s="19">
        <v>40</v>
      </c>
      <c r="J88" s="19">
        <v>30</v>
      </c>
      <c r="K88" s="16">
        <f t="shared" si="19"/>
        <v>28.5</v>
      </c>
    </row>
    <row r="89" spans="1:12" s="2" customFormat="1" ht="21.95" customHeight="1" x14ac:dyDescent="0.3">
      <c r="A89" s="12" t="s">
        <v>116</v>
      </c>
      <c r="B89" s="26" t="s">
        <v>4</v>
      </c>
      <c r="C89" s="14">
        <f t="shared" si="18"/>
        <v>100</v>
      </c>
      <c r="D89" s="12"/>
      <c r="E89" s="40">
        <f t="shared" si="20"/>
        <v>2</v>
      </c>
      <c r="F89" s="15">
        <f>(F56*1/12)+(F84*11/12)</f>
        <v>26.525000000000002</v>
      </c>
      <c r="G89" s="15"/>
      <c r="H89" s="15">
        <v>30</v>
      </c>
      <c r="I89" s="19">
        <v>40</v>
      </c>
      <c r="J89" s="19">
        <v>30</v>
      </c>
      <c r="K89" s="16">
        <f t="shared" si="19"/>
        <v>28.525000000000002</v>
      </c>
    </row>
    <row r="90" spans="1:12" s="2" customFormat="1" ht="21.95" customHeight="1" x14ac:dyDescent="0.3">
      <c r="A90" s="12" t="s">
        <v>37</v>
      </c>
      <c r="B90" s="26" t="s">
        <v>4</v>
      </c>
      <c r="C90" s="14">
        <f t="shared" si="18"/>
        <v>100</v>
      </c>
      <c r="D90" s="12"/>
      <c r="E90" s="40">
        <f t="shared" si="20"/>
        <v>2</v>
      </c>
      <c r="F90" s="15">
        <f>F84</f>
        <v>26.5</v>
      </c>
      <c r="G90" s="15"/>
      <c r="H90" s="15">
        <v>30</v>
      </c>
      <c r="I90" s="19">
        <v>40</v>
      </c>
      <c r="J90" s="19">
        <v>30</v>
      </c>
      <c r="K90" s="16">
        <f t="shared" si="19"/>
        <v>28.5</v>
      </c>
    </row>
    <row r="91" spans="1:12" s="2" customFormat="1" ht="21.95" customHeight="1" x14ac:dyDescent="0.3">
      <c r="A91" s="12" t="s">
        <v>29</v>
      </c>
      <c r="B91" s="26" t="s">
        <v>4</v>
      </c>
      <c r="C91" s="14">
        <f t="shared" si="18"/>
        <v>100</v>
      </c>
      <c r="D91" s="12"/>
      <c r="E91" s="40">
        <f t="shared" si="20"/>
        <v>2</v>
      </c>
      <c r="F91" s="15">
        <f>(F56*1/12)+(F84*11/12)</f>
        <v>26.525000000000002</v>
      </c>
      <c r="G91" s="15"/>
      <c r="H91" s="15">
        <v>30</v>
      </c>
      <c r="I91" s="19">
        <v>40</v>
      </c>
      <c r="J91" s="19">
        <v>30</v>
      </c>
      <c r="K91" s="16">
        <f t="shared" si="19"/>
        <v>28.525000000000002</v>
      </c>
    </row>
    <row r="92" spans="1:12" s="2" customFormat="1" ht="21.95" customHeight="1" x14ac:dyDescent="0.3">
      <c r="A92" s="12" t="s">
        <v>117</v>
      </c>
      <c r="B92" s="26" t="s">
        <v>4</v>
      </c>
      <c r="C92" s="14">
        <f t="shared" si="18"/>
        <v>100</v>
      </c>
      <c r="D92" s="12"/>
      <c r="E92" s="40">
        <f t="shared" si="20"/>
        <v>2</v>
      </c>
      <c r="F92" s="15">
        <f>F84</f>
        <v>26.5</v>
      </c>
      <c r="G92" s="15"/>
      <c r="H92" s="15">
        <v>30</v>
      </c>
      <c r="I92" s="19">
        <v>40</v>
      </c>
      <c r="J92" s="19">
        <v>30</v>
      </c>
      <c r="K92" s="16">
        <f t="shared" si="19"/>
        <v>28.5</v>
      </c>
    </row>
    <row r="93" spans="1:12" s="2" customFormat="1" ht="21.95" customHeight="1" x14ac:dyDescent="0.3">
      <c r="A93" s="12" t="s">
        <v>118</v>
      </c>
      <c r="B93" s="26" t="s">
        <v>4</v>
      </c>
      <c r="C93" s="14">
        <f t="shared" si="18"/>
        <v>100</v>
      </c>
      <c r="D93" s="12"/>
      <c r="E93" s="40">
        <f t="shared" si="20"/>
        <v>2</v>
      </c>
      <c r="F93" s="15">
        <f>F84</f>
        <v>26.5</v>
      </c>
      <c r="G93" s="15"/>
      <c r="H93" s="15">
        <v>30</v>
      </c>
      <c r="I93" s="19">
        <v>40</v>
      </c>
      <c r="J93" s="19">
        <v>30</v>
      </c>
      <c r="K93" s="16">
        <f t="shared" si="19"/>
        <v>28.5</v>
      </c>
    </row>
    <row r="94" spans="1:12" s="2" customFormat="1" ht="21.95" customHeight="1" x14ac:dyDescent="0.3">
      <c r="A94" s="8" t="s">
        <v>154</v>
      </c>
      <c r="B94" s="8"/>
      <c r="C94" s="10"/>
      <c r="D94" s="8"/>
      <c r="E94" s="8"/>
      <c r="F94" s="9">
        <v>25.6</v>
      </c>
      <c r="G94" s="9"/>
      <c r="H94" s="9"/>
      <c r="I94" s="9"/>
      <c r="J94" s="9"/>
      <c r="K94" s="23"/>
    </row>
    <row r="95" spans="1:12" s="2" customFormat="1" ht="21.95" customHeight="1" x14ac:dyDescent="0.3">
      <c r="A95" s="18" t="s">
        <v>56</v>
      </c>
      <c r="B95" s="13" t="s">
        <v>54</v>
      </c>
      <c r="C95" s="14">
        <f t="shared" ref="C95:C110" si="21">SUM(G95:J95)</f>
        <v>97.975000000000009</v>
      </c>
      <c r="D95" s="12"/>
      <c r="E95" s="18">
        <f>C95*2/100</f>
        <v>1.9595000000000002</v>
      </c>
      <c r="F95" s="19">
        <f>F94</f>
        <v>25.6</v>
      </c>
      <c r="G95" s="15">
        <f>L95*50/10</f>
        <v>47.975000000000009</v>
      </c>
      <c r="H95" s="15">
        <v>15</v>
      </c>
      <c r="I95" s="15">
        <v>20</v>
      </c>
      <c r="J95" s="15">
        <v>15</v>
      </c>
      <c r="K95" s="16">
        <f t="shared" ref="K95:K110" si="22">SUM(E95:F95)</f>
        <v>27.5595</v>
      </c>
      <c r="L95" s="2">
        <v>9.5950000000000006</v>
      </c>
    </row>
    <row r="96" spans="1:12" s="2" customFormat="1" ht="21.95" customHeight="1" x14ac:dyDescent="0.3">
      <c r="A96" s="18" t="s">
        <v>19</v>
      </c>
      <c r="B96" s="26" t="s">
        <v>4</v>
      </c>
      <c r="C96" s="14">
        <f t="shared" si="21"/>
        <v>100</v>
      </c>
      <c r="D96" s="12"/>
      <c r="E96" s="40">
        <f t="shared" ref="E96:E110" si="23">C96*2/100</f>
        <v>2</v>
      </c>
      <c r="F96" s="19">
        <f>F94</f>
        <v>25.6</v>
      </c>
      <c r="G96" s="19"/>
      <c r="H96" s="15">
        <v>30</v>
      </c>
      <c r="I96" s="19">
        <v>40</v>
      </c>
      <c r="J96" s="19">
        <v>30</v>
      </c>
      <c r="K96" s="16">
        <f t="shared" si="22"/>
        <v>27.6</v>
      </c>
    </row>
    <row r="97" spans="1:13" s="2" customFormat="1" ht="21.95" customHeight="1" x14ac:dyDescent="0.3">
      <c r="A97" s="18" t="s">
        <v>32</v>
      </c>
      <c r="B97" s="26" t="s">
        <v>4</v>
      </c>
      <c r="C97" s="14">
        <f t="shared" si="21"/>
        <v>100</v>
      </c>
      <c r="D97" s="12"/>
      <c r="E97" s="40">
        <f t="shared" si="23"/>
        <v>2</v>
      </c>
      <c r="F97" s="15">
        <f>(F74*7/12)+(F94*5/12)</f>
        <v>25.424999999999997</v>
      </c>
      <c r="G97" s="19"/>
      <c r="H97" s="15">
        <v>30</v>
      </c>
      <c r="I97" s="19">
        <v>40</v>
      </c>
      <c r="J97" s="19">
        <v>30</v>
      </c>
      <c r="K97" s="16">
        <f t="shared" si="22"/>
        <v>27.424999999999997</v>
      </c>
    </row>
    <row r="98" spans="1:13" s="2" customFormat="1" ht="21.95" customHeight="1" x14ac:dyDescent="0.3">
      <c r="A98" s="18" t="s">
        <v>119</v>
      </c>
      <c r="B98" s="26" t="s">
        <v>4</v>
      </c>
      <c r="C98" s="14">
        <f t="shared" si="21"/>
        <v>100</v>
      </c>
      <c r="D98" s="12"/>
      <c r="E98" s="40">
        <f t="shared" si="23"/>
        <v>2</v>
      </c>
      <c r="F98" s="19">
        <f>F94</f>
        <v>25.6</v>
      </c>
      <c r="G98" s="19"/>
      <c r="H98" s="15">
        <v>30</v>
      </c>
      <c r="I98" s="19">
        <v>40</v>
      </c>
      <c r="J98" s="19">
        <v>30</v>
      </c>
      <c r="K98" s="16">
        <f t="shared" si="22"/>
        <v>27.6</v>
      </c>
    </row>
    <row r="99" spans="1:13" s="2" customFormat="1" ht="21.95" customHeight="1" x14ac:dyDescent="0.3">
      <c r="A99" s="18" t="s">
        <v>38</v>
      </c>
      <c r="B99" s="26" t="s">
        <v>4</v>
      </c>
      <c r="C99" s="14">
        <f t="shared" si="21"/>
        <v>100</v>
      </c>
      <c r="D99" s="12"/>
      <c r="E99" s="40">
        <f t="shared" si="23"/>
        <v>2</v>
      </c>
      <c r="F99" s="19">
        <f>F94</f>
        <v>25.6</v>
      </c>
      <c r="G99" s="19"/>
      <c r="H99" s="15">
        <v>30</v>
      </c>
      <c r="I99" s="19">
        <v>40</v>
      </c>
      <c r="J99" s="19">
        <v>30</v>
      </c>
      <c r="K99" s="16">
        <f t="shared" si="22"/>
        <v>27.6</v>
      </c>
    </row>
    <row r="100" spans="1:13" s="2" customFormat="1" ht="21.95" customHeight="1" x14ac:dyDescent="0.3">
      <c r="A100" s="18" t="s">
        <v>39</v>
      </c>
      <c r="B100" s="26" t="s">
        <v>4</v>
      </c>
      <c r="C100" s="14">
        <f t="shared" si="21"/>
        <v>100</v>
      </c>
      <c r="D100" s="12"/>
      <c r="E100" s="40">
        <f t="shared" si="23"/>
        <v>2</v>
      </c>
      <c r="F100" s="19">
        <f>F94</f>
        <v>25.6</v>
      </c>
      <c r="G100" s="19"/>
      <c r="H100" s="15">
        <v>30</v>
      </c>
      <c r="I100" s="19">
        <v>40</v>
      </c>
      <c r="J100" s="19">
        <v>30</v>
      </c>
      <c r="K100" s="16">
        <f t="shared" si="22"/>
        <v>27.6</v>
      </c>
    </row>
    <row r="101" spans="1:13" s="2" customFormat="1" ht="21.95" customHeight="1" x14ac:dyDescent="0.3">
      <c r="A101" s="18" t="s">
        <v>120</v>
      </c>
      <c r="B101" s="26" t="s">
        <v>4</v>
      </c>
      <c r="C101" s="14">
        <f t="shared" si="21"/>
        <v>100</v>
      </c>
      <c r="D101" s="12"/>
      <c r="E101" s="40">
        <f t="shared" si="23"/>
        <v>2</v>
      </c>
      <c r="F101" s="19">
        <f>F94</f>
        <v>25.6</v>
      </c>
      <c r="G101" s="19"/>
      <c r="H101" s="15">
        <v>30</v>
      </c>
      <c r="I101" s="19">
        <v>40</v>
      </c>
      <c r="J101" s="19">
        <v>30</v>
      </c>
      <c r="K101" s="16">
        <f t="shared" si="22"/>
        <v>27.6</v>
      </c>
    </row>
    <row r="102" spans="1:13" s="2" customFormat="1" ht="21.95" customHeight="1" x14ac:dyDescent="0.3">
      <c r="A102" s="18" t="s">
        <v>121</v>
      </c>
      <c r="B102" s="26" t="s">
        <v>4</v>
      </c>
      <c r="C102" s="14">
        <f t="shared" si="21"/>
        <v>100</v>
      </c>
      <c r="D102" s="12"/>
      <c r="E102" s="40">
        <f t="shared" si="23"/>
        <v>2</v>
      </c>
      <c r="F102" s="15">
        <f>(F74*7/12)+(F94*5/12)</f>
        <v>25.424999999999997</v>
      </c>
      <c r="G102" s="19"/>
      <c r="H102" s="15">
        <v>30</v>
      </c>
      <c r="I102" s="19">
        <v>40</v>
      </c>
      <c r="J102" s="19">
        <v>30</v>
      </c>
      <c r="K102" s="16">
        <f t="shared" si="22"/>
        <v>27.424999999999997</v>
      </c>
    </row>
    <row r="103" spans="1:13" s="2" customFormat="1" ht="21.95" customHeight="1" x14ac:dyDescent="0.3">
      <c r="A103" s="18" t="s">
        <v>122</v>
      </c>
      <c r="B103" s="26" t="s">
        <v>4</v>
      </c>
      <c r="C103" s="14">
        <f t="shared" si="21"/>
        <v>100</v>
      </c>
      <c r="D103" s="12"/>
      <c r="E103" s="40">
        <f t="shared" si="23"/>
        <v>2</v>
      </c>
      <c r="F103" s="15">
        <f>(F45*1/12)+(F94*11/12)</f>
        <v>25.650000000000002</v>
      </c>
      <c r="G103" s="19"/>
      <c r="H103" s="15">
        <v>30</v>
      </c>
      <c r="I103" s="19">
        <v>40</v>
      </c>
      <c r="J103" s="19">
        <v>30</v>
      </c>
      <c r="K103" s="16">
        <f t="shared" si="22"/>
        <v>27.650000000000002</v>
      </c>
    </row>
    <row r="104" spans="1:13" s="2" customFormat="1" ht="21.95" customHeight="1" x14ac:dyDescent="0.3">
      <c r="A104" s="12" t="s">
        <v>123</v>
      </c>
      <c r="B104" s="26" t="s">
        <v>4</v>
      </c>
      <c r="C104" s="14">
        <f t="shared" si="21"/>
        <v>100</v>
      </c>
      <c r="D104" s="12"/>
      <c r="E104" s="40">
        <f t="shared" si="23"/>
        <v>2</v>
      </c>
      <c r="F104" s="19">
        <f>F94</f>
        <v>25.6</v>
      </c>
      <c r="G104" s="15"/>
      <c r="H104" s="15">
        <v>30</v>
      </c>
      <c r="I104" s="19">
        <v>40</v>
      </c>
      <c r="J104" s="19">
        <v>30</v>
      </c>
      <c r="K104" s="16">
        <f t="shared" si="22"/>
        <v>27.6</v>
      </c>
    </row>
    <row r="105" spans="1:13" s="2" customFormat="1" ht="21.95" customHeight="1" x14ac:dyDescent="0.3">
      <c r="A105" s="18" t="s">
        <v>40</v>
      </c>
      <c r="B105" s="26" t="s">
        <v>4</v>
      </c>
      <c r="C105" s="14">
        <f t="shared" si="21"/>
        <v>100</v>
      </c>
      <c r="D105" s="12"/>
      <c r="E105" s="40">
        <f t="shared" si="23"/>
        <v>2</v>
      </c>
      <c r="F105" s="19">
        <f>F94</f>
        <v>25.6</v>
      </c>
      <c r="G105" s="15"/>
      <c r="H105" s="15">
        <v>30</v>
      </c>
      <c r="I105" s="19">
        <v>40</v>
      </c>
      <c r="J105" s="19">
        <v>30</v>
      </c>
      <c r="K105" s="16">
        <f t="shared" si="22"/>
        <v>27.6</v>
      </c>
    </row>
    <row r="106" spans="1:13" s="2" customFormat="1" ht="21.95" customHeight="1" x14ac:dyDescent="0.3">
      <c r="A106" s="18" t="s">
        <v>124</v>
      </c>
      <c r="B106" s="26" t="s">
        <v>4</v>
      </c>
      <c r="C106" s="14">
        <f t="shared" si="21"/>
        <v>89.090909090909093</v>
      </c>
      <c r="D106" s="12"/>
      <c r="E106" s="40">
        <f t="shared" si="23"/>
        <v>1.781818181818182</v>
      </c>
      <c r="F106" s="19">
        <f>F94</f>
        <v>25.6</v>
      </c>
      <c r="G106" s="15"/>
      <c r="H106" s="15">
        <v>30</v>
      </c>
      <c r="I106" s="15">
        <f>M106/11*I5</f>
        <v>29.090909090909093</v>
      </c>
      <c r="J106" s="19">
        <v>30</v>
      </c>
      <c r="K106" s="16">
        <f t="shared" si="22"/>
        <v>27.381818181818183</v>
      </c>
      <c r="M106" s="2">
        <v>8</v>
      </c>
    </row>
    <row r="107" spans="1:13" s="2" customFormat="1" ht="21.95" customHeight="1" x14ac:dyDescent="0.3">
      <c r="A107" s="18" t="s">
        <v>125</v>
      </c>
      <c r="B107" s="26" t="s">
        <v>4</v>
      </c>
      <c r="C107" s="14">
        <f t="shared" si="21"/>
        <v>100</v>
      </c>
      <c r="D107" s="12"/>
      <c r="E107" s="40">
        <f t="shared" si="23"/>
        <v>2</v>
      </c>
      <c r="F107" s="19">
        <f>F94</f>
        <v>25.6</v>
      </c>
      <c r="G107" s="15"/>
      <c r="H107" s="15">
        <v>30</v>
      </c>
      <c r="I107" s="19">
        <v>40</v>
      </c>
      <c r="J107" s="19">
        <v>30</v>
      </c>
      <c r="K107" s="16">
        <f t="shared" si="22"/>
        <v>27.6</v>
      </c>
    </row>
    <row r="108" spans="1:13" s="2" customFormat="1" ht="21.95" customHeight="1" x14ac:dyDescent="0.3">
      <c r="A108" s="18" t="s">
        <v>42</v>
      </c>
      <c r="B108" s="26" t="s">
        <v>4</v>
      </c>
      <c r="C108" s="14">
        <f t="shared" si="21"/>
        <v>100</v>
      </c>
      <c r="D108" s="12"/>
      <c r="E108" s="40">
        <f t="shared" si="23"/>
        <v>2</v>
      </c>
      <c r="F108" s="19">
        <f>F94</f>
        <v>25.6</v>
      </c>
      <c r="G108" s="15"/>
      <c r="H108" s="15">
        <v>30</v>
      </c>
      <c r="I108" s="19">
        <v>40</v>
      </c>
      <c r="J108" s="19">
        <v>30</v>
      </c>
      <c r="K108" s="16">
        <f t="shared" si="22"/>
        <v>27.6</v>
      </c>
    </row>
    <row r="109" spans="1:13" s="2" customFormat="1" ht="21.95" customHeight="1" x14ac:dyDescent="0.3">
      <c r="A109" s="18" t="s">
        <v>126</v>
      </c>
      <c r="B109" s="26" t="s">
        <v>4</v>
      </c>
      <c r="C109" s="14">
        <f t="shared" si="21"/>
        <v>100</v>
      </c>
      <c r="D109" s="12"/>
      <c r="E109" s="40">
        <f>C109*2/100</f>
        <v>2</v>
      </c>
      <c r="F109" s="19">
        <f>F94</f>
        <v>25.6</v>
      </c>
      <c r="G109" s="15"/>
      <c r="H109" s="15">
        <v>30</v>
      </c>
      <c r="I109" s="19">
        <v>40</v>
      </c>
      <c r="J109" s="19">
        <v>30</v>
      </c>
      <c r="K109" s="16">
        <f t="shared" si="22"/>
        <v>27.6</v>
      </c>
    </row>
    <row r="110" spans="1:13" s="2" customFormat="1" ht="21.95" customHeight="1" x14ac:dyDescent="0.3">
      <c r="A110" s="18" t="s">
        <v>43</v>
      </c>
      <c r="B110" s="26" t="s">
        <v>4</v>
      </c>
      <c r="C110" s="14">
        <f t="shared" si="21"/>
        <v>100</v>
      </c>
      <c r="D110" s="12"/>
      <c r="E110" s="40">
        <f t="shared" si="23"/>
        <v>2</v>
      </c>
      <c r="F110" s="19">
        <f>F94</f>
        <v>25.6</v>
      </c>
      <c r="G110" s="15"/>
      <c r="H110" s="15">
        <v>30</v>
      </c>
      <c r="I110" s="19">
        <v>40</v>
      </c>
      <c r="J110" s="19">
        <v>30</v>
      </c>
      <c r="K110" s="16">
        <f t="shared" si="22"/>
        <v>27.6</v>
      </c>
    </row>
    <row r="111" spans="1:13" s="2" customFormat="1" ht="21.95" customHeight="1" x14ac:dyDescent="0.3">
      <c r="A111" s="33" t="s">
        <v>155</v>
      </c>
      <c r="B111" s="33"/>
      <c r="C111" s="34"/>
      <c r="D111" s="33"/>
      <c r="E111" s="33"/>
      <c r="F111" s="35">
        <v>27.1</v>
      </c>
      <c r="G111" s="35"/>
      <c r="H111" s="35"/>
      <c r="I111" s="35"/>
      <c r="J111" s="35"/>
      <c r="K111" s="36"/>
    </row>
    <row r="112" spans="1:13" s="2" customFormat="1" ht="21.95" customHeight="1" x14ac:dyDescent="0.3">
      <c r="A112" s="12" t="s">
        <v>23</v>
      </c>
      <c r="B112" s="13" t="s">
        <v>54</v>
      </c>
      <c r="C112" s="14">
        <f t="shared" ref="C112:C122" si="24">SUM(G112:J112)</f>
        <v>94.875</v>
      </c>
      <c r="D112" s="12"/>
      <c r="E112" s="41">
        <f>C112*2/100</f>
        <v>1.8975</v>
      </c>
      <c r="F112" s="15">
        <f>F111</f>
        <v>27.1</v>
      </c>
      <c r="G112" s="15">
        <f>L112*50/10</f>
        <v>44.875</v>
      </c>
      <c r="H112" s="15">
        <v>15</v>
      </c>
      <c r="I112" s="15">
        <v>20</v>
      </c>
      <c r="J112" s="15">
        <v>15</v>
      </c>
      <c r="K112" s="16">
        <f t="shared" ref="K112:K122" si="25">SUM(E112:F112)</f>
        <v>28.997500000000002</v>
      </c>
      <c r="L112" s="2">
        <v>8.9749999999999996</v>
      </c>
    </row>
    <row r="113" spans="1:12" s="2" customFormat="1" ht="21.95" customHeight="1" x14ac:dyDescent="0.3">
      <c r="A113" s="12" t="s">
        <v>45</v>
      </c>
      <c r="B113" s="26" t="s">
        <v>4</v>
      </c>
      <c r="C113" s="14">
        <f t="shared" si="24"/>
        <v>100</v>
      </c>
      <c r="D113" s="12"/>
      <c r="E113" s="40">
        <f t="shared" ref="E113:E122" si="26">C113*2/100</f>
        <v>2</v>
      </c>
      <c r="F113" s="15">
        <f>F111</f>
        <v>27.1</v>
      </c>
      <c r="G113" s="15"/>
      <c r="H113" s="15">
        <v>30</v>
      </c>
      <c r="I113" s="19">
        <v>40</v>
      </c>
      <c r="J113" s="19">
        <v>30</v>
      </c>
      <c r="K113" s="16">
        <f t="shared" si="25"/>
        <v>29.1</v>
      </c>
    </row>
    <row r="114" spans="1:12" s="2" customFormat="1" ht="21.95" customHeight="1" x14ac:dyDescent="0.3">
      <c r="A114" s="12" t="s">
        <v>127</v>
      </c>
      <c r="B114" s="26" t="s">
        <v>4</v>
      </c>
      <c r="C114" s="14">
        <f t="shared" si="24"/>
        <v>100</v>
      </c>
      <c r="D114" s="12"/>
      <c r="E114" s="40">
        <f t="shared" si="26"/>
        <v>2</v>
      </c>
      <c r="F114" s="15">
        <f>F111</f>
        <v>27.1</v>
      </c>
      <c r="G114" s="15"/>
      <c r="H114" s="15">
        <v>30</v>
      </c>
      <c r="I114" s="19">
        <v>40</v>
      </c>
      <c r="J114" s="19">
        <v>30</v>
      </c>
      <c r="K114" s="16">
        <f t="shared" si="25"/>
        <v>29.1</v>
      </c>
    </row>
    <row r="115" spans="1:12" s="2" customFormat="1" ht="21.95" customHeight="1" x14ac:dyDescent="0.3">
      <c r="A115" s="18" t="s">
        <v>128</v>
      </c>
      <c r="B115" s="26" t="s">
        <v>4</v>
      </c>
      <c r="C115" s="14">
        <f t="shared" si="24"/>
        <v>100</v>
      </c>
      <c r="D115" s="12"/>
      <c r="E115" s="40">
        <f t="shared" si="26"/>
        <v>2</v>
      </c>
      <c r="F115" s="15">
        <f>F111</f>
        <v>27.1</v>
      </c>
      <c r="G115" s="19"/>
      <c r="H115" s="15">
        <v>30</v>
      </c>
      <c r="I115" s="19">
        <v>40</v>
      </c>
      <c r="J115" s="19">
        <v>30</v>
      </c>
      <c r="K115" s="16">
        <f t="shared" si="25"/>
        <v>29.1</v>
      </c>
    </row>
    <row r="116" spans="1:12" s="2" customFormat="1" ht="21.95" customHeight="1" x14ac:dyDescent="0.3">
      <c r="A116" s="18" t="s">
        <v>129</v>
      </c>
      <c r="B116" s="26" t="s">
        <v>4</v>
      </c>
      <c r="C116" s="14">
        <f t="shared" si="24"/>
        <v>100</v>
      </c>
      <c r="D116" s="12"/>
      <c r="E116" s="40">
        <f t="shared" si="26"/>
        <v>2</v>
      </c>
      <c r="F116" s="15">
        <f>(F45*1/12)+(F111*11/12)</f>
        <v>27.025000000000002</v>
      </c>
      <c r="G116" s="19"/>
      <c r="H116" s="15">
        <v>30</v>
      </c>
      <c r="I116" s="19">
        <v>40</v>
      </c>
      <c r="J116" s="19">
        <v>30</v>
      </c>
      <c r="K116" s="16">
        <f t="shared" si="25"/>
        <v>29.025000000000002</v>
      </c>
    </row>
    <row r="117" spans="1:12" s="2" customFormat="1" ht="21.95" customHeight="1" x14ac:dyDescent="0.3">
      <c r="A117" s="18" t="s">
        <v>47</v>
      </c>
      <c r="B117" s="26" t="s">
        <v>4</v>
      </c>
      <c r="C117" s="14">
        <f t="shared" si="24"/>
        <v>100</v>
      </c>
      <c r="D117" s="12"/>
      <c r="E117" s="40">
        <f t="shared" si="26"/>
        <v>2</v>
      </c>
      <c r="F117" s="15">
        <f>F111</f>
        <v>27.1</v>
      </c>
      <c r="G117" s="19"/>
      <c r="H117" s="15">
        <v>30</v>
      </c>
      <c r="I117" s="19">
        <v>40</v>
      </c>
      <c r="J117" s="19">
        <v>30</v>
      </c>
      <c r="K117" s="16">
        <f t="shared" si="25"/>
        <v>29.1</v>
      </c>
    </row>
    <row r="118" spans="1:12" s="2" customFormat="1" ht="21.95" customHeight="1" x14ac:dyDescent="0.3">
      <c r="A118" s="18" t="s">
        <v>48</v>
      </c>
      <c r="B118" s="26" t="s">
        <v>4</v>
      </c>
      <c r="C118" s="14">
        <f t="shared" si="24"/>
        <v>100</v>
      </c>
      <c r="D118" s="12"/>
      <c r="E118" s="40">
        <f t="shared" si="26"/>
        <v>2</v>
      </c>
      <c r="F118" s="15">
        <f>F111</f>
        <v>27.1</v>
      </c>
      <c r="G118" s="19"/>
      <c r="H118" s="15">
        <v>30</v>
      </c>
      <c r="I118" s="19">
        <v>40</v>
      </c>
      <c r="J118" s="19">
        <v>30</v>
      </c>
      <c r="K118" s="16">
        <f t="shared" si="25"/>
        <v>29.1</v>
      </c>
    </row>
    <row r="119" spans="1:12" s="2" customFormat="1" ht="21.95" customHeight="1" x14ac:dyDescent="0.3">
      <c r="A119" s="18" t="s">
        <v>49</v>
      </c>
      <c r="B119" s="26" t="s">
        <v>4</v>
      </c>
      <c r="C119" s="14">
        <f t="shared" si="24"/>
        <v>100</v>
      </c>
      <c r="D119" s="12"/>
      <c r="E119" s="40">
        <f t="shared" si="26"/>
        <v>2</v>
      </c>
      <c r="F119" s="15">
        <f>F111</f>
        <v>27.1</v>
      </c>
      <c r="G119" s="19"/>
      <c r="H119" s="15">
        <v>30</v>
      </c>
      <c r="I119" s="19">
        <v>40</v>
      </c>
      <c r="J119" s="19">
        <v>30</v>
      </c>
      <c r="K119" s="16">
        <f t="shared" si="25"/>
        <v>29.1</v>
      </c>
    </row>
    <row r="120" spans="1:12" s="2" customFormat="1" ht="21.95" customHeight="1" x14ac:dyDescent="0.3">
      <c r="A120" s="18" t="s">
        <v>50</v>
      </c>
      <c r="B120" s="26" t="s">
        <v>4</v>
      </c>
      <c r="C120" s="14">
        <f t="shared" si="24"/>
        <v>100</v>
      </c>
      <c r="D120" s="12"/>
      <c r="E120" s="40">
        <f t="shared" si="26"/>
        <v>2</v>
      </c>
      <c r="F120" s="15">
        <f>F111</f>
        <v>27.1</v>
      </c>
      <c r="G120" s="19"/>
      <c r="H120" s="15">
        <v>30</v>
      </c>
      <c r="I120" s="19">
        <v>40</v>
      </c>
      <c r="J120" s="19">
        <v>30</v>
      </c>
      <c r="K120" s="16">
        <f t="shared" si="25"/>
        <v>29.1</v>
      </c>
    </row>
    <row r="121" spans="1:12" s="2" customFormat="1" ht="21.95" customHeight="1" x14ac:dyDescent="0.3">
      <c r="A121" s="18" t="s">
        <v>51</v>
      </c>
      <c r="B121" s="26" t="s">
        <v>4</v>
      </c>
      <c r="C121" s="14">
        <f t="shared" si="24"/>
        <v>100</v>
      </c>
      <c r="D121" s="12"/>
      <c r="E121" s="40">
        <f t="shared" si="26"/>
        <v>2</v>
      </c>
      <c r="F121" s="15">
        <f>F111</f>
        <v>27.1</v>
      </c>
      <c r="G121" s="19"/>
      <c r="H121" s="15">
        <v>30</v>
      </c>
      <c r="I121" s="19">
        <v>40</v>
      </c>
      <c r="J121" s="19">
        <v>30</v>
      </c>
      <c r="K121" s="16">
        <f t="shared" si="25"/>
        <v>29.1</v>
      </c>
    </row>
    <row r="122" spans="1:12" s="2" customFormat="1" ht="21.95" customHeight="1" x14ac:dyDescent="0.3">
      <c r="A122" s="18" t="s">
        <v>130</v>
      </c>
      <c r="B122" s="26" t="s">
        <v>4</v>
      </c>
      <c r="C122" s="14">
        <f t="shared" si="24"/>
        <v>100</v>
      </c>
      <c r="D122" s="12"/>
      <c r="E122" s="40">
        <f t="shared" si="26"/>
        <v>2</v>
      </c>
      <c r="F122" s="15">
        <f>(F45*7/12)+(F111*5/12)</f>
        <v>26.574999999999999</v>
      </c>
      <c r="G122" s="19"/>
      <c r="H122" s="15">
        <v>30</v>
      </c>
      <c r="I122" s="19">
        <v>40</v>
      </c>
      <c r="J122" s="19">
        <v>30</v>
      </c>
      <c r="K122" s="16">
        <f t="shared" si="25"/>
        <v>28.574999999999999</v>
      </c>
    </row>
    <row r="123" spans="1:12" s="2" customFormat="1" ht="21.95" customHeight="1" x14ac:dyDescent="0.3">
      <c r="A123" s="33" t="s">
        <v>156</v>
      </c>
      <c r="B123" s="33"/>
      <c r="C123" s="34"/>
      <c r="D123" s="33"/>
      <c r="E123" s="33"/>
      <c r="F123" s="35">
        <v>25.9</v>
      </c>
      <c r="G123" s="35"/>
      <c r="H123" s="35"/>
      <c r="I123" s="35"/>
      <c r="J123" s="35"/>
      <c r="K123" s="36"/>
    </row>
    <row r="124" spans="1:12" s="2" customFormat="1" ht="21.95" customHeight="1" x14ac:dyDescent="0.3">
      <c r="A124" s="12" t="s">
        <v>52</v>
      </c>
      <c r="B124" s="13" t="s">
        <v>3</v>
      </c>
      <c r="C124" s="14">
        <f t="shared" ref="C124:C131" si="27">SUM(G124:J124)</f>
        <v>98.375</v>
      </c>
      <c r="D124" s="12"/>
      <c r="E124" s="40">
        <f>C124*2/100</f>
        <v>1.9675</v>
      </c>
      <c r="F124" s="15">
        <f>F123</f>
        <v>25.9</v>
      </c>
      <c r="G124" s="15">
        <f>L124*50/10</f>
        <v>48.375000000000007</v>
      </c>
      <c r="H124" s="15">
        <v>15</v>
      </c>
      <c r="I124" s="15">
        <v>20</v>
      </c>
      <c r="J124" s="15">
        <v>15</v>
      </c>
      <c r="K124" s="16">
        <f>SUM(E124:F124)</f>
        <v>27.8675</v>
      </c>
      <c r="L124" s="2">
        <v>9.6750000000000007</v>
      </c>
    </row>
    <row r="125" spans="1:12" s="2" customFormat="1" ht="21.95" customHeight="1" x14ac:dyDescent="0.3">
      <c r="A125" s="18" t="s">
        <v>53</v>
      </c>
      <c r="B125" s="26" t="s">
        <v>4</v>
      </c>
      <c r="C125" s="14">
        <f t="shared" si="27"/>
        <v>100</v>
      </c>
      <c r="D125" s="12"/>
      <c r="E125" s="40">
        <f t="shared" ref="E125:E131" si="28">C125*2/100</f>
        <v>2</v>
      </c>
      <c r="F125" s="15">
        <f>F123</f>
        <v>25.9</v>
      </c>
      <c r="G125" s="19"/>
      <c r="H125" s="15">
        <v>30</v>
      </c>
      <c r="I125" s="19">
        <v>40</v>
      </c>
      <c r="J125" s="19">
        <v>30</v>
      </c>
      <c r="K125" s="16">
        <f>SUM(E125:F125)</f>
        <v>27.9</v>
      </c>
    </row>
    <row r="126" spans="1:12" s="2" customFormat="1" ht="21.95" customHeight="1" x14ac:dyDescent="0.3">
      <c r="A126" s="18" t="s">
        <v>131</v>
      </c>
      <c r="B126" s="26" t="s">
        <v>4</v>
      </c>
      <c r="C126" s="14">
        <f t="shared" si="27"/>
        <v>100</v>
      </c>
      <c r="D126" s="12"/>
      <c r="E126" s="40">
        <f t="shared" si="28"/>
        <v>2</v>
      </c>
      <c r="F126" s="15">
        <f>(F45*1/12)+(F123*11/12)</f>
        <v>25.924999999999997</v>
      </c>
      <c r="G126" s="19"/>
      <c r="H126" s="15">
        <v>30</v>
      </c>
      <c r="I126" s="19">
        <v>40</v>
      </c>
      <c r="J126" s="19">
        <v>30</v>
      </c>
      <c r="K126" s="16">
        <f>SUM(E126:F126)</f>
        <v>27.924999999999997</v>
      </c>
    </row>
    <row r="127" spans="1:12" s="2" customFormat="1" ht="21.95" customHeight="1" x14ac:dyDescent="0.3">
      <c r="A127" s="18" t="s">
        <v>46</v>
      </c>
      <c r="B127" s="26" t="s">
        <v>4</v>
      </c>
      <c r="C127" s="14">
        <f t="shared" si="27"/>
        <v>100</v>
      </c>
      <c r="D127" s="12"/>
      <c r="E127" s="40">
        <f t="shared" si="28"/>
        <v>2</v>
      </c>
      <c r="F127" s="15">
        <f>F123</f>
        <v>25.9</v>
      </c>
      <c r="G127" s="19"/>
      <c r="H127" s="15">
        <v>30</v>
      </c>
      <c r="I127" s="19">
        <v>40</v>
      </c>
      <c r="J127" s="19">
        <v>30</v>
      </c>
      <c r="K127" s="16">
        <f>SUM(E127:F127)</f>
        <v>27.9</v>
      </c>
    </row>
    <row r="128" spans="1:12" s="2" customFormat="1" ht="21.95" customHeight="1" x14ac:dyDescent="0.3">
      <c r="A128" s="18" t="s">
        <v>132</v>
      </c>
      <c r="B128" s="26" t="s">
        <v>4</v>
      </c>
      <c r="C128" s="14">
        <f t="shared" si="27"/>
        <v>100</v>
      </c>
      <c r="D128" s="12"/>
      <c r="E128" s="40">
        <f t="shared" si="28"/>
        <v>2</v>
      </c>
      <c r="F128" s="15">
        <f>(F45*1/12)+(F94*6/12)+(F123*5/12)</f>
        <v>25.775000000000002</v>
      </c>
      <c r="G128" s="19"/>
      <c r="H128" s="15">
        <v>30</v>
      </c>
      <c r="I128" s="19">
        <v>40</v>
      </c>
      <c r="J128" s="19">
        <v>30</v>
      </c>
      <c r="K128" s="16">
        <f t="shared" ref="K128" si="29">SUM(E128:F128)</f>
        <v>27.775000000000002</v>
      </c>
    </row>
    <row r="129" spans="1:11" s="2" customFormat="1" ht="21.95" customHeight="1" x14ac:dyDescent="0.3">
      <c r="A129" s="18" t="s">
        <v>133</v>
      </c>
      <c r="B129" s="26" t="s">
        <v>4</v>
      </c>
      <c r="C129" s="14">
        <f t="shared" si="27"/>
        <v>100</v>
      </c>
      <c r="D129" s="12"/>
      <c r="E129" s="40">
        <f t="shared" si="28"/>
        <v>2</v>
      </c>
      <c r="F129" s="15">
        <f>F123</f>
        <v>25.9</v>
      </c>
      <c r="G129" s="19"/>
      <c r="H129" s="15">
        <v>30</v>
      </c>
      <c r="I129" s="19">
        <v>40</v>
      </c>
      <c r="J129" s="19">
        <v>30</v>
      </c>
      <c r="K129" s="16">
        <f>SUM(E129:F129)</f>
        <v>27.9</v>
      </c>
    </row>
    <row r="130" spans="1:11" s="2" customFormat="1" ht="21.95" customHeight="1" x14ac:dyDescent="0.3">
      <c r="A130" s="18" t="s">
        <v>134</v>
      </c>
      <c r="B130" s="26" t="s">
        <v>4</v>
      </c>
      <c r="C130" s="14">
        <f t="shared" si="27"/>
        <v>100</v>
      </c>
      <c r="D130" s="12"/>
      <c r="E130" s="40">
        <f t="shared" si="28"/>
        <v>2</v>
      </c>
      <c r="F130" s="15">
        <f>F123</f>
        <v>25.9</v>
      </c>
      <c r="G130" s="19"/>
      <c r="H130" s="15">
        <v>30</v>
      </c>
      <c r="I130" s="19">
        <v>40</v>
      </c>
      <c r="J130" s="19">
        <v>30</v>
      </c>
      <c r="K130" s="16">
        <f t="shared" ref="K130:K131" si="30">SUM(E130:F130)</f>
        <v>27.9</v>
      </c>
    </row>
    <row r="131" spans="1:11" s="2" customFormat="1" ht="21.95" customHeight="1" x14ac:dyDescent="0.3">
      <c r="A131" s="18" t="s">
        <v>135</v>
      </c>
      <c r="B131" s="26" t="s">
        <v>4</v>
      </c>
      <c r="C131" s="14">
        <f t="shared" si="27"/>
        <v>100</v>
      </c>
      <c r="D131" s="12"/>
      <c r="E131" s="40">
        <f t="shared" si="28"/>
        <v>2</v>
      </c>
      <c r="F131" s="15">
        <f>(F45*1/12)+(F123*11/12)</f>
        <v>25.924999999999997</v>
      </c>
      <c r="G131" s="19"/>
      <c r="H131" s="15">
        <v>30</v>
      </c>
      <c r="I131" s="19">
        <v>40</v>
      </c>
      <c r="J131" s="19">
        <v>30</v>
      </c>
      <c r="K131" s="16">
        <f t="shared" si="30"/>
        <v>27.924999999999997</v>
      </c>
    </row>
  </sheetData>
  <autoFilter ref="A5:Q131"/>
  <mergeCells count="9">
    <mergeCell ref="A1:K1"/>
    <mergeCell ref="A2:B2"/>
    <mergeCell ref="C2:E3"/>
    <mergeCell ref="F2:F5"/>
    <mergeCell ref="G2:J2"/>
    <mergeCell ref="K2:K5"/>
    <mergeCell ref="C4:C5"/>
    <mergeCell ref="D4:D5"/>
    <mergeCell ref="E4:E5"/>
  </mergeCells>
  <phoneticPr fontId="1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70" orientation="landscape" verticalDpi="300" r:id="rId1"/>
  <rowBreaks count="3" manualBreakCount="3">
    <brk id="44" max="11" man="1"/>
    <brk id="73" max="11" man="1"/>
    <brk id="93" max="11" man="1"/>
  </rowBreaks>
  <colBreaks count="1" manualBreakCount="1">
    <brk id="11" max="1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2022년_부서</vt:lpstr>
      <vt:lpstr>Sheet2</vt:lpstr>
      <vt:lpstr>2021년_개인</vt:lpstr>
      <vt:lpstr>'2021년_개인'!Print_Area</vt:lpstr>
      <vt:lpstr>'2021년_개인'!Print_Titles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엘룩스2</dc:creator>
  <cp:lastModifiedBy>user</cp:lastModifiedBy>
  <cp:lastPrinted>2023-02-20T08:18:21Z</cp:lastPrinted>
  <dcterms:created xsi:type="dcterms:W3CDTF">2012-05-15T01:41:40Z</dcterms:created>
  <dcterms:modified xsi:type="dcterms:W3CDTF">2023-02-22T00:21:01Z</dcterms:modified>
</cp:coreProperties>
</file>